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xWindow="360" yWindow="90" windowWidth="11340" windowHeight="705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Ocena" sheetId="6" r:id="rId6"/>
  </sheets>
  <definedNames/>
  <calcPr fullCalcOnLoad="1"/>
</workbook>
</file>

<file path=xl/sharedStrings.xml><?xml version="1.0" encoding="utf-8"?>
<sst xmlns="http://schemas.openxmlformats.org/spreadsheetml/2006/main" count="81" uniqueCount="32">
  <si>
    <t>=</t>
  </si>
  <si>
    <t>Liczba zdobytych punktów:</t>
  </si>
  <si>
    <t>Dany ułamek zwykły zapisz w postaci dziesiętnej. Za każdą prawidłową odpowiedź otrzymasz 1 punkt. Liczba wszystkich punktów do zdobycia - 38</t>
  </si>
  <si>
    <t>piętnaście setnych</t>
  </si>
  <si>
    <t>jeden i dwie dziesiąte</t>
  </si>
  <si>
    <t>dziesięć i jedna setna</t>
  </si>
  <si>
    <t>sześć i dziewięćdziesiąt osiem tysięcznych</t>
  </si>
  <si>
    <t>dwieście i dziewięćset pięć tysięcznych</t>
  </si>
  <si>
    <t>pięćdziesiąt pięć tysięcznych</t>
  </si>
  <si>
    <t>pięćset pięć tysięcznych</t>
  </si>
  <si>
    <t>pięćdziesiąt pięć setnych</t>
  </si>
  <si>
    <t>pięć setnych</t>
  </si>
  <si>
    <t>pięć tysięcznych</t>
  </si>
  <si>
    <t>dziewięć i czterysta siedemdziesiąt osiem tysięcznych</t>
  </si>
  <si>
    <t>czterysta pięćdziesiąt i czterdzieści pięć setnych</t>
  </si>
  <si>
    <t>sześćdziesiąt dziewięć i dziewięćdziesiąt sześć setnych</t>
  </si>
  <si>
    <t>trzydzieści trzy i trzysta trzydzieści trzy tysięczne</t>
  </si>
  <si>
    <t>pięć tysięcy i jedna dziesiąta</t>
  </si>
  <si>
    <t>osiem tysięcznych</t>
  </si>
  <si>
    <t>Dany ułamek zapisz cyframi. Za każdą prawidłową odpowiedź otrzymasz 1 punkt. Liczba wszystkich punktów do zdobycia - 16</t>
  </si>
  <si>
    <t>części dziesiąte</t>
  </si>
  <si>
    <t>jedności</t>
  </si>
  <si>
    <t>części setne</t>
  </si>
  <si>
    <t>setki</t>
  </si>
  <si>
    <t>dziesiątki</t>
  </si>
  <si>
    <t>tysiące</t>
  </si>
  <si>
    <t>części tysięczne</t>
  </si>
  <si>
    <t>liczba uzyskanych punktów:</t>
  </si>
  <si>
    <t>Uzupełnij tabelę wpisując w kolejnych komórkach pustej kolumny cyfry oznaczające dany rząd. Za prawidłową odpowiedź otrzymasz 1 punkt. Liczba wszystkich punktów do zdobycia - 16</t>
  </si>
  <si>
    <t>W szarym polu pod każdym rysunkiem wpisz odpowiedni ułamek dziesiętny. Za prawidłową odpowiedź otrzymasz 1 punkt. Liczba wszystkich punktów do zdobycia - 12</t>
  </si>
  <si>
    <t>W kratkach obok każdej osi wpisz współrzędną punktu A. Za każdą prawidłową odpowiedź otrzymasz 1 punkt. Liczba wszystkich punktów do zdobycia - 12.</t>
  </si>
  <si>
    <t>Ocena: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</si>
</sst>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8">
    <font>
      <sz val="10"/>
      <name val="Arial CE"/>
      <family val="0"/>
    </font>
    <font>
      <b/>
      <sz val="20"/>
      <color indexed="43"/>
      <name val="Arial CE"/>
      <family val="2"/>
    </font>
    <font>
      <sz val="10"/>
      <color indexed="43"/>
      <name val="Arial CE"/>
      <family val="2"/>
    </font>
    <font>
      <b/>
      <sz val="14"/>
      <color indexed="51"/>
      <name val="Arial CE"/>
      <family val="2"/>
    </font>
    <font>
      <b/>
      <sz val="24"/>
      <color indexed="11"/>
      <name val="Arial CE"/>
      <family val="2"/>
    </font>
    <font>
      <b/>
      <sz val="12"/>
      <color indexed="43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43"/>
      <name val="Arial CE"/>
      <family val="2"/>
    </font>
    <font>
      <b/>
      <sz val="14"/>
      <color indexed="36"/>
      <name val="Arial CE"/>
      <family val="2"/>
    </font>
    <font>
      <b/>
      <sz val="14"/>
      <color indexed="52"/>
      <name val="Arial CE"/>
      <family val="2"/>
    </font>
    <font>
      <b/>
      <sz val="14"/>
      <color indexed="26"/>
      <name val="Arial CE"/>
      <family val="2"/>
    </font>
    <font>
      <b/>
      <sz val="12"/>
      <name val="Arial CE"/>
      <family val="2"/>
    </font>
    <font>
      <b/>
      <sz val="20"/>
      <color indexed="15"/>
      <name val="Arial CE"/>
      <family val="2"/>
    </font>
    <font>
      <b/>
      <sz val="12"/>
      <color indexed="15"/>
      <name val="Arial CE"/>
      <family val="2"/>
    </font>
    <font>
      <b/>
      <i/>
      <sz val="12"/>
      <name val="Arial CE"/>
      <family val="2"/>
    </font>
    <font>
      <b/>
      <sz val="26"/>
      <name val="Arial CE"/>
      <family val="2"/>
    </font>
    <font>
      <b/>
      <sz val="20"/>
      <color indexed="52"/>
      <name val="Arial CE"/>
      <family val="2"/>
    </font>
    <font>
      <b/>
      <sz val="14"/>
      <color indexed="29"/>
      <name val="Arial CE"/>
      <family val="2"/>
    </font>
    <font>
      <b/>
      <sz val="12"/>
      <color indexed="29"/>
      <name val="Arial CE"/>
      <family val="2"/>
    </font>
    <font>
      <b/>
      <sz val="24"/>
      <color indexed="2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4"/>
      <color indexed="49"/>
      <name val="Arial CE"/>
      <family val="2"/>
    </font>
    <font>
      <b/>
      <sz val="12"/>
      <color indexed="49"/>
      <name val="Arial CE"/>
      <family val="2"/>
    </font>
    <font>
      <b/>
      <sz val="10"/>
      <color indexed="40"/>
      <name val="Arial CE"/>
      <family val="2"/>
    </font>
    <font>
      <b/>
      <sz val="20"/>
      <color indexed="40"/>
      <name val="Arial CE"/>
      <family val="2"/>
    </font>
    <font>
      <b/>
      <sz val="16"/>
      <color indexed="41"/>
      <name val="Arial CE"/>
      <family val="2"/>
    </font>
    <font>
      <b/>
      <sz val="16"/>
      <color indexed="45"/>
      <name val="Arial CE"/>
      <family val="2"/>
    </font>
    <font>
      <b/>
      <sz val="36"/>
      <color indexed="46"/>
      <name val="Arial CE"/>
      <family val="2"/>
    </font>
    <font>
      <b/>
      <sz val="36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Arial CE"/>
      <family val="0"/>
    </font>
    <font>
      <b/>
      <sz val="12"/>
      <color indexed="11"/>
      <name val="Arial CE"/>
      <family val="0"/>
    </font>
    <font>
      <b/>
      <sz val="12"/>
      <color indexed="9"/>
      <name val="Arial CE"/>
      <family val="0"/>
    </font>
    <font>
      <b/>
      <sz val="12"/>
      <color indexed="10"/>
      <name val="Arial CE"/>
      <family val="0"/>
    </font>
    <font>
      <b/>
      <sz val="12"/>
      <color indexed="51"/>
      <name val="Arial CE"/>
      <family val="0"/>
    </font>
    <font>
      <b/>
      <sz val="12"/>
      <color indexed="53"/>
      <name val="Arial CE"/>
      <family val="0"/>
    </font>
    <font>
      <b/>
      <sz val="22"/>
      <color indexed="4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45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thick">
        <color indexed="4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Border="1" applyAlignment="1" applyProtection="1">
      <alignment horizontal="center" vertical="center"/>
      <protection hidden="1"/>
    </xf>
    <xf numFmtId="0" fontId="1" fillId="37" borderId="10" xfId="0" applyFont="1" applyFill="1" applyBorder="1" applyAlignment="1" applyProtection="1">
      <alignment horizontal="center" vertical="center"/>
      <protection hidden="1"/>
    </xf>
    <xf numFmtId="0" fontId="1" fillId="37" borderId="11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4" fillId="37" borderId="0" xfId="0" applyFont="1" applyFill="1" applyAlignment="1" applyProtection="1">
      <alignment/>
      <protection hidden="1"/>
    </xf>
    <xf numFmtId="0" fontId="18" fillId="37" borderId="12" xfId="0" applyFont="1" applyFill="1" applyBorder="1" applyAlignment="1" applyProtection="1">
      <alignment horizontal="right"/>
      <protection hidden="1"/>
    </xf>
    <xf numFmtId="0" fontId="16" fillId="38" borderId="12" xfId="0" applyFont="1" applyFill="1" applyBorder="1" applyAlignment="1" applyProtection="1">
      <alignment horizontal="center"/>
      <protection hidden="1"/>
    </xf>
    <xf numFmtId="0" fontId="13" fillId="38" borderId="12" xfId="0" applyFont="1" applyFill="1" applyBorder="1" applyAlignment="1" applyProtection="1">
      <alignment horizontal="right"/>
      <protection hidden="1"/>
    </xf>
    <xf numFmtId="0" fontId="14" fillId="37" borderId="12" xfId="0" applyFont="1" applyFill="1" applyBorder="1" applyAlignment="1" applyProtection="1">
      <alignment/>
      <protection hidden="1"/>
    </xf>
    <xf numFmtId="0" fontId="14" fillId="37" borderId="0" xfId="0" applyFont="1" applyFill="1" applyAlignment="1" applyProtection="1">
      <alignment horizontal="center"/>
      <protection hidden="1"/>
    </xf>
    <xf numFmtId="0" fontId="15" fillId="37" borderId="0" xfId="0" applyFont="1" applyFill="1" applyAlignment="1" applyProtection="1">
      <alignment horizontal="right"/>
      <protection hidden="1"/>
    </xf>
    <xf numFmtId="0" fontId="18" fillId="37" borderId="13" xfId="0" applyFont="1" applyFill="1" applyBorder="1" applyAlignment="1" applyProtection="1">
      <alignment horizontal="center"/>
      <protection hidden="1" locked="0"/>
    </xf>
    <xf numFmtId="0" fontId="0" fillId="39" borderId="0" xfId="0" applyFill="1" applyBorder="1" applyAlignment="1" applyProtection="1">
      <alignment/>
      <protection hidden="1"/>
    </xf>
    <xf numFmtId="0" fontId="11" fillId="39" borderId="0" xfId="0" applyFont="1" applyFill="1" applyBorder="1" applyAlignment="1" applyProtection="1" quotePrefix="1">
      <alignment horizontal="left"/>
      <protection hidden="1"/>
    </xf>
    <xf numFmtId="0" fontId="12" fillId="37" borderId="0" xfId="0" applyFont="1" applyFill="1" applyBorder="1" applyAlignment="1" applyProtection="1" quotePrefix="1">
      <alignment horizontal="left"/>
      <protection hidden="1"/>
    </xf>
    <xf numFmtId="0" fontId="10" fillId="39" borderId="0" xfId="0" applyFont="1" applyFill="1" applyBorder="1" applyAlignment="1" applyProtection="1">
      <alignment/>
      <protection hidden="1"/>
    </xf>
    <xf numFmtId="0" fontId="22" fillId="38" borderId="0" xfId="0" applyFont="1" applyFill="1" applyBorder="1" applyAlignment="1" applyProtection="1">
      <alignment horizontal="center"/>
      <protection hidden="1" locked="0"/>
    </xf>
    <xf numFmtId="0" fontId="22" fillId="40" borderId="0" xfId="0" applyFont="1" applyFill="1" applyBorder="1" applyAlignment="1" applyProtection="1">
      <alignment horizontal="center"/>
      <protection hidden="1" locked="0"/>
    </xf>
    <xf numFmtId="0" fontId="19" fillId="39" borderId="0" xfId="0" applyFont="1" applyFill="1" applyBorder="1" applyAlignment="1" applyProtection="1" quotePrefix="1">
      <alignment horizontal="center"/>
      <protection hidden="1"/>
    </xf>
    <xf numFmtId="0" fontId="19" fillId="37" borderId="0" xfId="0" applyFont="1" applyFill="1" applyBorder="1" applyAlignment="1" applyProtection="1" quotePrefix="1">
      <alignment horizontal="center"/>
      <protection hidden="1"/>
    </xf>
    <xf numFmtId="0" fontId="18" fillId="37" borderId="14" xfId="0" applyFont="1" applyFill="1" applyBorder="1" applyAlignment="1" applyProtection="1">
      <alignment horizontal="right"/>
      <protection hidden="1"/>
    </xf>
    <xf numFmtId="0" fontId="18" fillId="37" borderId="15" xfId="0" applyFont="1" applyFill="1" applyBorder="1" applyAlignment="1" applyProtection="1">
      <alignment horizontal="center"/>
      <protection hidden="1"/>
    </xf>
    <xf numFmtId="0" fontId="13" fillId="38" borderId="14" xfId="0" applyFont="1" applyFill="1" applyBorder="1" applyAlignment="1" applyProtection="1">
      <alignment horizontal="right"/>
      <protection hidden="1"/>
    </xf>
    <xf numFmtId="0" fontId="14" fillId="37" borderId="14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8" borderId="16" xfId="0" applyFont="1" applyFill="1" applyBorder="1" applyAlignment="1" applyProtection="1">
      <alignment horizontal="center"/>
      <protection hidden="1"/>
    </xf>
    <xf numFmtId="0" fontId="27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2" borderId="17" xfId="0" applyFill="1" applyBorder="1" applyAlignment="1" applyProtection="1">
      <alignment/>
      <protection hidden="1"/>
    </xf>
    <xf numFmtId="0" fontId="0" fillId="43" borderId="17" xfId="0" applyFill="1" applyBorder="1" applyAlignment="1" applyProtection="1">
      <alignment/>
      <protection hidden="1"/>
    </xf>
    <xf numFmtId="0" fontId="0" fillId="44" borderId="17" xfId="0" applyFill="1" applyBorder="1" applyAlignment="1" applyProtection="1">
      <alignment/>
      <protection hidden="1"/>
    </xf>
    <xf numFmtId="0" fontId="23" fillId="41" borderId="0" xfId="0" applyFont="1" applyFill="1" applyAlignment="1" applyProtection="1">
      <alignment/>
      <protection hidden="1"/>
    </xf>
    <xf numFmtId="0" fontId="24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 horizontal="center"/>
      <protection hidden="1"/>
    </xf>
    <xf numFmtId="0" fontId="0" fillId="45" borderId="17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6" borderId="17" xfId="0" applyFill="1" applyBorder="1" applyAlignment="1" applyProtection="1">
      <alignment/>
      <protection hidden="1"/>
    </xf>
    <xf numFmtId="0" fontId="22" fillId="41" borderId="0" xfId="0" applyFont="1" applyFill="1" applyBorder="1" applyAlignment="1" applyProtection="1">
      <alignment/>
      <protection hidden="1"/>
    </xf>
    <xf numFmtId="0" fontId="22" fillId="41" borderId="18" xfId="0" applyFont="1" applyFill="1" applyBorder="1" applyAlignment="1" applyProtection="1">
      <alignment horizontal="center"/>
      <protection hidden="1"/>
    </xf>
    <xf numFmtId="0" fontId="0" fillId="47" borderId="17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22" fillId="41" borderId="0" xfId="0" applyFont="1" applyFill="1" applyAlignment="1" applyProtection="1">
      <alignment/>
      <protection hidden="1"/>
    </xf>
    <xf numFmtId="0" fontId="0" fillId="43" borderId="19" xfId="0" applyFill="1" applyBorder="1" applyAlignment="1" applyProtection="1">
      <alignment/>
      <protection hidden="1"/>
    </xf>
    <xf numFmtId="0" fontId="0" fillId="48" borderId="19" xfId="0" applyFill="1" applyBorder="1" applyAlignment="1" applyProtection="1">
      <alignment/>
      <protection hidden="1"/>
    </xf>
    <xf numFmtId="0" fontId="0" fillId="49" borderId="17" xfId="0" applyFill="1" applyBorder="1" applyAlignment="1" applyProtection="1">
      <alignment/>
      <protection hidden="1"/>
    </xf>
    <xf numFmtId="0" fontId="0" fillId="50" borderId="17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43" borderId="20" xfId="0" applyFill="1" applyBorder="1" applyAlignment="1" applyProtection="1">
      <alignment/>
      <protection hidden="1"/>
    </xf>
    <xf numFmtId="0" fontId="0" fillId="43" borderId="21" xfId="0" applyFill="1" applyBorder="1" applyAlignment="1" applyProtection="1">
      <alignment/>
      <protection hidden="1"/>
    </xf>
    <xf numFmtId="0" fontId="0" fillId="43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36" borderId="25" xfId="0" applyFill="1" applyBorder="1" applyAlignment="1" applyProtection="1">
      <alignment/>
      <protection hidden="1"/>
    </xf>
    <xf numFmtId="0" fontId="0" fillId="43" borderId="24" xfId="0" applyFill="1" applyBorder="1" applyAlignment="1" applyProtection="1">
      <alignment/>
      <protection hidden="1"/>
    </xf>
    <xf numFmtId="0" fontId="0" fillId="43" borderId="25" xfId="0" applyFill="1" applyBorder="1" applyAlignment="1" applyProtection="1">
      <alignment/>
      <protection hidden="1"/>
    </xf>
    <xf numFmtId="0" fontId="0" fillId="43" borderId="26" xfId="0" applyFill="1" applyBorder="1" applyAlignment="1" applyProtection="1">
      <alignment/>
      <protection hidden="1"/>
    </xf>
    <xf numFmtId="0" fontId="30" fillId="51" borderId="0" xfId="0" applyFont="1" applyFill="1" applyBorder="1" applyAlignment="1" applyProtection="1">
      <alignment horizontal="center" vertical="center" wrapText="1"/>
      <protection hidden="1"/>
    </xf>
    <xf numFmtId="0" fontId="0" fillId="51" borderId="0" xfId="0" applyFill="1" applyBorder="1" applyAlignment="1" applyProtection="1">
      <alignment/>
      <protection hidden="1"/>
    </xf>
    <xf numFmtId="0" fontId="0" fillId="51" borderId="27" xfId="0" applyFill="1" applyBorder="1" applyAlignment="1" applyProtection="1">
      <alignment/>
      <protection hidden="1"/>
    </xf>
    <xf numFmtId="0" fontId="32" fillId="51" borderId="0" xfId="0" applyFont="1" applyFill="1" applyBorder="1" applyAlignment="1" applyProtection="1">
      <alignment horizontal="center" vertical="center" wrapText="1"/>
      <protection hidden="1"/>
    </xf>
    <xf numFmtId="0" fontId="27" fillId="51" borderId="0" xfId="0" applyFont="1" applyFill="1" applyBorder="1" applyAlignment="1" applyProtection="1">
      <alignment/>
      <protection hidden="1"/>
    </xf>
    <xf numFmtId="0" fontId="0" fillId="52" borderId="0" xfId="0" applyFill="1" applyBorder="1" applyAlignment="1" applyProtection="1">
      <alignment horizontal="center" vertical="center"/>
      <protection hidden="1"/>
    </xf>
    <xf numFmtId="0" fontId="0" fillId="51" borderId="0" xfId="0" applyFill="1" applyBorder="1" applyAlignment="1" applyProtection="1">
      <alignment horizontal="center" vertical="center"/>
      <protection hidden="1"/>
    </xf>
    <xf numFmtId="0" fontId="33" fillId="53" borderId="0" xfId="0" applyFont="1" applyFill="1" applyAlignment="1" applyProtection="1">
      <alignment/>
      <protection hidden="1"/>
    </xf>
    <xf numFmtId="0" fontId="35" fillId="53" borderId="0" xfId="0" applyFont="1" applyFill="1" applyAlignment="1" applyProtection="1">
      <alignment horizontal="center"/>
      <protection hidden="1"/>
    </xf>
    <xf numFmtId="0" fontId="34" fillId="53" borderId="0" xfId="0" applyFont="1" applyFill="1" applyAlignment="1" applyProtection="1">
      <alignment horizontal="center"/>
      <protection hidden="1"/>
    </xf>
    <xf numFmtId="0" fontId="36" fillId="53" borderId="0" xfId="0" applyFont="1" applyFill="1" applyAlignment="1" applyProtection="1">
      <alignment horizontal="center"/>
      <protection hidden="1"/>
    </xf>
    <xf numFmtId="0" fontId="5" fillId="39" borderId="0" xfId="0" applyFont="1" applyFill="1" applyBorder="1" applyAlignment="1" applyProtection="1" quotePrefix="1">
      <alignment horizontal="center" vertical="center" wrapText="1"/>
      <protection hidden="1"/>
    </xf>
    <xf numFmtId="0" fontId="9" fillId="39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 locked="0"/>
    </xf>
    <xf numFmtId="0" fontId="1" fillId="37" borderId="0" xfId="0" applyFont="1" applyFill="1" applyBorder="1" applyAlignment="1" applyProtection="1">
      <alignment horizontal="center" vertical="center"/>
      <protection hidden="1" locked="0"/>
    </xf>
    <xf numFmtId="0" fontId="1" fillId="37" borderId="0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/>
    </xf>
    <xf numFmtId="0" fontId="19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1" fillId="39" borderId="0" xfId="0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Alignment="1" applyProtection="1" quotePrefix="1">
      <alignment horizontal="center" vertical="center" wrapText="1"/>
      <protection hidden="1"/>
    </xf>
    <xf numFmtId="0" fontId="13" fillId="37" borderId="0" xfId="0" applyFont="1" applyFill="1" applyAlignment="1" applyProtection="1">
      <alignment horizontal="center" vertical="center" wrapText="1"/>
      <protection hidden="1"/>
    </xf>
    <xf numFmtId="0" fontId="13" fillId="37" borderId="0" xfId="0" applyFont="1" applyFill="1" applyBorder="1" applyAlignment="1" applyProtection="1">
      <alignment horizontal="center" vertical="center" wrapText="1"/>
      <protection hidden="1"/>
    </xf>
    <xf numFmtId="0" fontId="17" fillId="37" borderId="0" xfId="0" applyFont="1" applyFill="1" applyBorder="1" applyAlignment="1" applyProtection="1">
      <alignment horizontal="center" vertical="center" wrapText="1"/>
      <protection hidden="1"/>
    </xf>
    <xf numFmtId="0" fontId="0" fillId="43" borderId="28" xfId="0" applyFill="1" applyBorder="1" applyAlignment="1" applyProtection="1">
      <alignment horizontal="center"/>
      <protection hidden="1"/>
    </xf>
    <xf numFmtId="0" fontId="0" fillId="43" borderId="29" xfId="0" applyFill="1" applyBorder="1" applyAlignment="1" applyProtection="1">
      <alignment horizontal="center"/>
      <protection hidden="1"/>
    </xf>
    <xf numFmtId="0" fontId="0" fillId="54" borderId="28" xfId="0" applyFill="1" applyBorder="1" applyAlignment="1" applyProtection="1">
      <alignment horizontal="center"/>
      <protection hidden="1"/>
    </xf>
    <xf numFmtId="0" fontId="0" fillId="54" borderId="29" xfId="0" applyFill="1" applyBorder="1" applyAlignment="1" applyProtection="1">
      <alignment horizontal="center"/>
      <protection hidden="1"/>
    </xf>
    <xf numFmtId="0" fontId="22" fillId="55" borderId="30" xfId="0" applyFont="1" applyFill="1" applyBorder="1" applyAlignment="1" applyProtection="1">
      <alignment horizontal="center"/>
      <protection hidden="1" locked="0"/>
    </xf>
    <xf numFmtId="0" fontId="22" fillId="55" borderId="31" xfId="0" applyFont="1" applyFill="1" applyBorder="1" applyAlignment="1" applyProtection="1">
      <alignment horizontal="center"/>
      <protection hidden="1" locked="0"/>
    </xf>
    <xf numFmtId="0" fontId="22" fillId="55" borderId="32" xfId="0" applyFont="1" applyFill="1" applyBorder="1" applyAlignment="1" applyProtection="1">
      <alignment horizontal="center"/>
      <protection hidden="1" locked="0"/>
    </xf>
    <xf numFmtId="0" fontId="26" fillId="41" borderId="0" xfId="0" applyFont="1" applyFill="1" applyAlignment="1" applyProtection="1">
      <alignment horizontal="center" vertical="center" wrapText="1"/>
      <protection hidden="1"/>
    </xf>
    <xf numFmtId="0" fontId="25" fillId="55" borderId="0" xfId="0" applyFont="1" applyFill="1" applyAlignment="1" applyProtection="1">
      <alignment horizontal="center" vertical="center" wrapText="1"/>
      <protection hidden="1"/>
    </xf>
    <xf numFmtId="0" fontId="28" fillId="55" borderId="0" xfId="0" applyFont="1" applyFill="1" applyAlignment="1" applyProtection="1">
      <alignment horizontal="center" vertical="center" wrapText="1"/>
      <protection hidden="1"/>
    </xf>
    <xf numFmtId="0" fontId="30" fillId="51" borderId="0" xfId="0" applyFont="1" applyFill="1" applyBorder="1" applyAlignment="1" applyProtection="1">
      <alignment horizontal="center" vertical="center" wrapText="1"/>
      <protection hidden="1"/>
    </xf>
    <xf numFmtId="0" fontId="30" fillId="51" borderId="27" xfId="0" applyFont="1" applyFill="1" applyBorder="1" applyAlignment="1" applyProtection="1">
      <alignment horizontal="center" vertical="center" wrapText="1"/>
      <protection hidden="1"/>
    </xf>
    <xf numFmtId="0" fontId="31" fillId="51" borderId="0" xfId="0" applyFont="1" applyFill="1" applyBorder="1" applyAlignment="1" applyProtection="1">
      <alignment horizontal="center" vertical="center" wrapText="1"/>
      <protection hidden="1"/>
    </xf>
    <xf numFmtId="0" fontId="32" fillId="51" borderId="27" xfId="0" applyFont="1" applyFill="1" applyBorder="1" applyAlignment="1" applyProtection="1">
      <alignment horizontal="center" vertical="center" wrapText="1"/>
      <protection hidden="1"/>
    </xf>
    <xf numFmtId="0" fontId="26" fillId="52" borderId="0" xfId="0" applyFont="1" applyFill="1" applyBorder="1" applyAlignment="1" applyProtection="1">
      <alignment horizontal="center" vertical="center"/>
      <protection hidden="1"/>
    </xf>
    <xf numFmtId="0" fontId="29" fillId="51" borderId="33" xfId="0" applyFont="1" applyFill="1" applyBorder="1" applyAlignment="1" applyProtection="1">
      <alignment horizontal="center"/>
      <protection hidden="1" locked="0"/>
    </xf>
    <xf numFmtId="0" fontId="29" fillId="51" borderId="34" xfId="0" applyFont="1" applyFill="1" applyBorder="1" applyAlignment="1" applyProtection="1">
      <alignment horizontal="center"/>
      <protection hidden="1" locked="0"/>
    </xf>
    <xf numFmtId="0" fontId="29" fillId="51" borderId="35" xfId="0" applyFont="1" applyFill="1" applyBorder="1" applyAlignment="1" applyProtection="1">
      <alignment horizontal="center"/>
      <protection hidden="1" locked="0"/>
    </xf>
    <xf numFmtId="0" fontId="29" fillId="51" borderId="36" xfId="0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2266950</xdr:colOff>
      <xdr:row>1</xdr:row>
      <xdr:rowOff>142875</xdr:rowOff>
    </xdr:from>
    <xdr:to>
      <xdr:col>3</xdr:col>
      <xdr:colOff>238125</xdr:colOff>
      <xdr:row>2</xdr:row>
      <xdr:rowOff>447675</xdr:rowOff>
    </xdr:to>
    <xdr:sp>
      <xdr:nvSpPr>
        <xdr:cNvPr id="1" name="AutoShape 1"/>
        <xdr:cNvSpPr>
          <a:spLocks/>
        </xdr:cNvSpPr>
      </xdr:nvSpPr>
      <xdr:spPr>
        <a:xfrm rot="16200000" flipH="1">
          <a:off x="5095875" y="523875"/>
          <a:ext cx="466725" cy="685800"/>
        </a:xfrm>
        <a:prstGeom prst="bentConnector3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29</xdr:col>
      <xdr:colOff>0</xdr:colOff>
      <xdr:row>6</xdr:row>
      <xdr:rowOff>57150</xdr:rowOff>
    </xdr:to>
    <xdr:grpSp>
      <xdr:nvGrpSpPr>
        <xdr:cNvPr id="1" name="Group 324"/>
        <xdr:cNvGrpSpPr>
          <a:grpSpLocks/>
        </xdr:cNvGrpSpPr>
      </xdr:nvGrpSpPr>
      <xdr:grpSpPr>
        <a:xfrm>
          <a:off x="1095375" y="1295400"/>
          <a:ext cx="5257800" cy="438150"/>
          <a:chOff x="100" y="80"/>
          <a:chExt cx="480" cy="46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100" y="80"/>
            <a:ext cx="480" cy="14"/>
            <a:chOff x="100" y="35"/>
            <a:chExt cx="480" cy="14"/>
          </a:xfrm>
          <a:solidFill>
            <a:srgbClr val="FFFFFF"/>
          </a:solidFill>
        </xdr:grpSpPr>
        <xdr:sp>
          <xdr:nvSpPr>
            <xdr:cNvPr id="3" name="Line 1"/>
            <xdr:cNvSpPr>
              <a:spLocks/>
            </xdr:cNvSpPr>
          </xdr:nvSpPr>
          <xdr:spPr>
            <a:xfrm>
              <a:off x="100" y="42"/>
              <a:ext cx="480" cy="0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12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16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Line 14"/>
            <xdr:cNvSpPr>
              <a:spLocks/>
            </xdr:cNvSpPr>
          </xdr:nvSpPr>
          <xdr:spPr>
            <a:xfrm>
              <a:off x="20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" name="Line 15"/>
            <xdr:cNvSpPr>
              <a:spLocks/>
            </xdr:cNvSpPr>
          </xdr:nvSpPr>
          <xdr:spPr>
            <a:xfrm>
              <a:off x="24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Line 16"/>
            <xdr:cNvSpPr>
              <a:spLocks/>
            </xdr:cNvSpPr>
          </xdr:nvSpPr>
          <xdr:spPr>
            <a:xfrm>
              <a:off x="28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Line 17"/>
            <xdr:cNvSpPr>
              <a:spLocks/>
            </xdr:cNvSpPr>
          </xdr:nvSpPr>
          <xdr:spPr>
            <a:xfrm>
              <a:off x="32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Line 18"/>
            <xdr:cNvSpPr>
              <a:spLocks/>
            </xdr:cNvSpPr>
          </xdr:nvSpPr>
          <xdr:spPr>
            <a:xfrm>
              <a:off x="36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Line 19"/>
            <xdr:cNvSpPr>
              <a:spLocks/>
            </xdr:cNvSpPr>
          </xdr:nvSpPr>
          <xdr:spPr>
            <a:xfrm>
              <a:off x="40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Line 20"/>
            <xdr:cNvSpPr>
              <a:spLocks/>
            </xdr:cNvSpPr>
          </xdr:nvSpPr>
          <xdr:spPr>
            <a:xfrm>
              <a:off x="44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48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Line 22"/>
            <xdr:cNvSpPr>
              <a:spLocks/>
            </xdr:cNvSpPr>
          </xdr:nvSpPr>
          <xdr:spPr>
            <a:xfrm>
              <a:off x="520" y="35"/>
              <a:ext cx="0" cy="14"/>
            </a:xfrm>
            <a:prstGeom prst="line">
              <a:avLst/>
            </a:prstGeom>
            <a:noFill/>
            <a:ln w="190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" name="Text Box 74"/>
          <xdr:cNvSpPr txBox="1">
            <a:spLocks noChangeArrowheads="1"/>
          </xdr:cNvSpPr>
        </xdr:nvSpPr>
        <xdr:spPr>
          <a:xfrm>
            <a:off x="111" y="97"/>
            <a:ext cx="15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rPr>
              <a:t>0</a:t>
            </a:r>
          </a:p>
        </xdr:txBody>
      </xdr:sp>
      <xdr:sp>
        <xdr:nvSpPr>
          <xdr:cNvPr id="16" name="Text Box 75"/>
          <xdr:cNvSpPr txBox="1">
            <a:spLocks noChangeArrowheads="1"/>
          </xdr:cNvSpPr>
        </xdr:nvSpPr>
        <xdr:spPr>
          <a:xfrm>
            <a:off x="510" y="99"/>
            <a:ext cx="15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" name="Oval 298"/>
          <xdr:cNvSpPr>
            <a:spLocks/>
          </xdr:cNvSpPr>
        </xdr:nvSpPr>
        <xdr:spPr>
          <a:xfrm>
            <a:off x="394" y="80"/>
            <a:ext cx="10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Text Box 310"/>
          <xdr:cNvSpPr txBox="1">
            <a:spLocks noChangeArrowheads="1"/>
          </xdr:cNvSpPr>
        </xdr:nvSpPr>
        <xdr:spPr>
          <a:xfrm>
            <a:off x="391" y="94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9</xdr:row>
      <xdr:rowOff>0</xdr:rowOff>
    </xdr:from>
    <xdr:to>
      <xdr:col>29</xdr:col>
      <xdr:colOff>0</xdr:colOff>
      <xdr:row>11</xdr:row>
      <xdr:rowOff>38100</xdr:rowOff>
    </xdr:to>
    <xdr:grpSp>
      <xdr:nvGrpSpPr>
        <xdr:cNvPr id="19" name="Group 325"/>
        <xdr:cNvGrpSpPr>
          <a:grpSpLocks/>
        </xdr:cNvGrpSpPr>
      </xdr:nvGrpSpPr>
      <xdr:grpSpPr>
        <a:xfrm>
          <a:off x="1095375" y="2247900"/>
          <a:ext cx="5257800" cy="419100"/>
          <a:chOff x="101" y="169"/>
          <a:chExt cx="480" cy="44"/>
        </a:xfrm>
        <a:solidFill>
          <a:srgbClr val="FFFFFF"/>
        </a:solidFill>
      </xdr:grpSpPr>
      <xdr:grpSp>
        <xdr:nvGrpSpPr>
          <xdr:cNvPr id="20" name="Group 109"/>
          <xdr:cNvGrpSpPr>
            <a:grpSpLocks/>
          </xdr:cNvGrpSpPr>
        </xdr:nvGrpSpPr>
        <xdr:grpSpPr>
          <a:xfrm>
            <a:off x="101" y="169"/>
            <a:ext cx="480" cy="44"/>
            <a:chOff x="101" y="169"/>
            <a:chExt cx="480" cy="44"/>
          </a:xfrm>
          <a:solidFill>
            <a:srgbClr val="FFFFFF"/>
          </a:solidFill>
        </xdr:grpSpPr>
        <xdr:grpSp>
          <xdr:nvGrpSpPr>
            <xdr:cNvPr id="21" name="Group 78"/>
            <xdr:cNvGrpSpPr>
              <a:grpSpLocks/>
            </xdr:cNvGrpSpPr>
          </xdr:nvGrpSpPr>
          <xdr:grpSpPr>
            <a:xfrm>
              <a:off x="101" y="169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22" name="Line 79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" name="Line 80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" name="Line 81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" name="Line 82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" name="Line 83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" name="Line 84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" name="Line 85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" name="Line 86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" name="Line 87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" name="Line 88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" name="Line 89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" name="Line 90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4" name="Text Box 91"/>
            <xdr:cNvSpPr txBox="1">
              <a:spLocks noChangeArrowheads="1"/>
            </xdr:cNvSpPr>
          </xdr:nvSpPr>
          <xdr:spPr>
            <a:xfrm>
              <a:off x="112" y="186"/>
              <a:ext cx="15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66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35" name="Text Box 92"/>
            <xdr:cNvSpPr txBox="1">
              <a:spLocks noChangeArrowheads="1"/>
            </xdr:cNvSpPr>
          </xdr:nvSpPr>
          <xdr:spPr>
            <a:xfrm>
              <a:off x="191" y="186"/>
              <a:ext cx="15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6600"/>
                  </a:solidFill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</xdr:grpSp>
      <xdr:sp>
        <xdr:nvSpPr>
          <xdr:cNvPr id="36" name="Oval 299"/>
          <xdr:cNvSpPr>
            <a:spLocks/>
          </xdr:cNvSpPr>
        </xdr:nvSpPr>
        <xdr:spPr>
          <a:xfrm>
            <a:off x="316" y="171"/>
            <a:ext cx="10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Text Box 311"/>
          <xdr:cNvSpPr txBox="1">
            <a:spLocks noChangeArrowheads="1"/>
          </xdr:cNvSpPr>
        </xdr:nvSpPr>
        <xdr:spPr>
          <a:xfrm>
            <a:off x="310" y="185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13</xdr:row>
      <xdr:rowOff>180975</xdr:rowOff>
    </xdr:from>
    <xdr:to>
      <xdr:col>29</xdr:col>
      <xdr:colOff>0</xdr:colOff>
      <xdr:row>16</xdr:row>
      <xdr:rowOff>28575</xdr:rowOff>
    </xdr:to>
    <xdr:grpSp>
      <xdr:nvGrpSpPr>
        <xdr:cNvPr id="38" name="Group 326"/>
        <xdr:cNvGrpSpPr>
          <a:grpSpLocks/>
        </xdr:cNvGrpSpPr>
      </xdr:nvGrpSpPr>
      <xdr:grpSpPr>
        <a:xfrm>
          <a:off x="1095375" y="3190875"/>
          <a:ext cx="5257800" cy="419100"/>
          <a:chOff x="100" y="259"/>
          <a:chExt cx="480" cy="44"/>
        </a:xfrm>
        <a:solidFill>
          <a:srgbClr val="FFFFFF"/>
        </a:solidFill>
      </xdr:grpSpPr>
      <xdr:grpSp>
        <xdr:nvGrpSpPr>
          <xdr:cNvPr id="39" name="Group 110"/>
          <xdr:cNvGrpSpPr>
            <a:grpSpLocks/>
          </xdr:cNvGrpSpPr>
        </xdr:nvGrpSpPr>
        <xdr:grpSpPr>
          <a:xfrm>
            <a:off x="100" y="259"/>
            <a:ext cx="480" cy="44"/>
            <a:chOff x="100" y="259"/>
            <a:chExt cx="480" cy="44"/>
          </a:xfrm>
          <a:solidFill>
            <a:srgbClr val="FFFFFF"/>
          </a:solidFill>
        </xdr:grpSpPr>
        <xdr:grpSp>
          <xdr:nvGrpSpPr>
            <xdr:cNvPr id="40" name="Group 94"/>
            <xdr:cNvGrpSpPr>
              <a:grpSpLocks/>
            </xdr:cNvGrpSpPr>
          </xdr:nvGrpSpPr>
          <xdr:grpSpPr>
            <a:xfrm>
              <a:off x="100" y="259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41" name="Line 95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" name="Line 96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" name="Line 97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" name="Line 98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" name="Line 99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" name="Line 100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" name="Line 101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" name="Line 102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" name="Line 103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" name="Line 104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" name="Line 105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" name="Line 106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" name="Text Box 107"/>
            <xdr:cNvSpPr txBox="1">
              <a:spLocks noChangeArrowheads="1"/>
            </xdr:cNvSpPr>
          </xdr:nvSpPr>
          <xdr:spPr>
            <a:xfrm>
              <a:off x="111" y="276"/>
              <a:ext cx="15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66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54" name="Text Box 108"/>
            <xdr:cNvSpPr txBox="1">
              <a:spLocks noChangeArrowheads="1"/>
            </xdr:cNvSpPr>
          </xdr:nvSpPr>
          <xdr:spPr>
            <a:xfrm>
              <a:off x="310" y="273"/>
              <a:ext cx="15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6600"/>
                  </a:solidFill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</xdr:grpSp>
      <xdr:sp>
        <xdr:nvSpPr>
          <xdr:cNvPr id="55" name="Oval 300"/>
          <xdr:cNvSpPr>
            <a:spLocks/>
          </xdr:cNvSpPr>
        </xdr:nvSpPr>
        <xdr:spPr>
          <a:xfrm>
            <a:off x="154" y="260"/>
            <a:ext cx="10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 Box 312"/>
          <xdr:cNvSpPr txBox="1">
            <a:spLocks noChangeArrowheads="1"/>
          </xdr:cNvSpPr>
        </xdr:nvSpPr>
        <xdr:spPr>
          <a:xfrm>
            <a:off x="148" y="273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19</xdr:row>
      <xdr:rowOff>0</xdr:rowOff>
    </xdr:from>
    <xdr:to>
      <xdr:col>29</xdr:col>
      <xdr:colOff>0</xdr:colOff>
      <xdr:row>21</xdr:row>
      <xdr:rowOff>28575</xdr:rowOff>
    </xdr:to>
    <xdr:grpSp>
      <xdr:nvGrpSpPr>
        <xdr:cNvPr id="57" name="Group 327"/>
        <xdr:cNvGrpSpPr>
          <a:grpSpLocks/>
        </xdr:cNvGrpSpPr>
      </xdr:nvGrpSpPr>
      <xdr:grpSpPr>
        <a:xfrm>
          <a:off x="1095375" y="4152900"/>
          <a:ext cx="5257800" cy="409575"/>
          <a:chOff x="104" y="400"/>
          <a:chExt cx="480" cy="43"/>
        </a:xfrm>
        <a:solidFill>
          <a:srgbClr val="FFFFFF"/>
        </a:solidFill>
      </xdr:grpSpPr>
      <xdr:grpSp>
        <xdr:nvGrpSpPr>
          <xdr:cNvPr id="58" name="Group 114"/>
          <xdr:cNvGrpSpPr>
            <a:grpSpLocks/>
          </xdr:cNvGrpSpPr>
        </xdr:nvGrpSpPr>
        <xdr:grpSpPr>
          <a:xfrm>
            <a:off x="104" y="400"/>
            <a:ext cx="480" cy="42"/>
            <a:chOff x="104" y="400"/>
            <a:chExt cx="480" cy="42"/>
          </a:xfrm>
          <a:solidFill>
            <a:srgbClr val="FFFFFF"/>
          </a:solidFill>
        </xdr:grpSpPr>
        <xdr:grpSp>
          <xdr:nvGrpSpPr>
            <xdr:cNvPr id="59" name="Group 47"/>
            <xdr:cNvGrpSpPr>
              <a:grpSpLocks/>
            </xdr:cNvGrpSpPr>
          </xdr:nvGrpSpPr>
          <xdr:grpSpPr>
            <a:xfrm>
              <a:off x="104" y="400"/>
              <a:ext cx="480" cy="14"/>
              <a:chOff x="100" y="77"/>
              <a:chExt cx="480" cy="14"/>
            </a:xfrm>
            <a:solidFill>
              <a:srgbClr val="FFFFFF"/>
            </a:solidFill>
          </xdr:grpSpPr>
          <xdr:sp>
            <xdr:nvSpPr>
              <xdr:cNvPr id="60" name="Line 23"/>
              <xdr:cNvSpPr>
                <a:spLocks/>
              </xdr:cNvSpPr>
            </xdr:nvSpPr>
            <xdr:spPr>
              <a:xfrm>
                <a:off x="100" y="84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" name="Line 24"/>
              <xdr:cNvSpPr>
                <a:spLocks/>
              </xdr:cNvSpPr>
            </xdr:nvSpPr>
            <xdr:spPr>
              <a:xfrm>
                <a:off x="1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2" name="Line 25"/>
              <xdr:cNvSpPr>
                <a:spLocks/>
              </xdr:cNvSpPr>
            </xdr:nvSpPr>
            <xdr:spPr>
              <a:xfrm>
                <a:off x="1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3" name="Line 26"/>
              <xdr:cNvSpPr>
                <a:spLocks/>
              </xdr:cNvSpPr>
            </xdr:nvSpPr>
            <xdr:spPr>
              <a:xfrm>
                <a:off x="1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" name="Line 27"/>
              <xdr:cNvSpPr>
                <a:spLocks/>
              </xdr:cNvSpPr>
            </xdr:nvSpPr>
            <xdr:spPr>
              <a:xfrm>
                <a:off x="1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" name="Line 28"/>
              <xdr:cNvSpPr>
                <a:spLocks/>
              </xdr:cNvSpPr>
            </xdr:nvSpPr>
            <xdr:spPr>
              <a:xfrm>
                <a:off x="2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" name="Line 29"/>
              <xdr:cNvSpPr>
                <a:spLocks/>
              </xdr:cNvSpPr>
            </xdr:nvSpPr>
            <xdr:spPr>
              <a:xfrm>
                <a:off x="2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" name="Line 30"/>
              <xdr:cNvSpPr>
                <a:spLocks/>
              </xdr:cNvSpPr>
            </xdr:nvSpPr>
            <xdr:spPr>
              <a:xfrm>
                <a:off x="2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" name="Line 31"/>
              <xdr:cNvSpPr>
                <a:spLocks/>
              </xdr:cNvSpPr>
            </xdr:nvSpPr>
            <xdr:spPr>
              <a:xfrm>
                <a:off x="2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9" name="Line 32"/>
              <xdr:cNvSpPr>
                <a:spLocks/>
              </xdr:cNvSpPr>
            </xdr:nvSpPr>
            <xdr:spPr>
              <a:xfrm>
                <a:off x="2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" name="Line 33"/>
              <xdr:cNvSpPr>
                <a:spLocks/>
              </xdr:cNvSpPr>
            </xdr:nvSpPr>
            <xdr:spPr>
              <a:xfrm>
                <a:off x="3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1" name="Line 34"/>
              <xdr:cNvSpPr>
                <a:spLocks/>
              </xdr:cNvSpPr>
            </xdr:nvSpPr>
            <xdr:spPr>
              <a:xfrm>
                <a:off x="3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Line 35"/>
              <xdr:cNvSpPr>
                <a:spLocks/>
              </xdr:cNvSpPr>
            </xdr:nvSpPr>
            <xdr:spPr>
              <a:xfrm>
                <a:off x="3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3" name="Line 36"/>
              <xdr:cNvSpPr>
                <a:spLocks/>
              </xdr:cNvSpPr>
            </xdr:nvSpPr>
            <xdr:spPr>
              <a:xfrm>
                <a:off x="3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4" name="Line 38"/>
              <xdr:cNvSpPr>
                <a:spLocks/>
              </xdr:cNvSpPr>
            </xdr:nvSpPr>
            <xdr:spPr>
              <a:xfrm>
                <a:off x="3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5" name="Line 39"/>
              <xdr:cNvSpPr>
                <a:spLocks/>
              </xdr:cNvSpPr>
            </xdr:nvSpPr>
            <xdr:spPr>
              <a:xfrm>
                <a:off x="4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" name="Line 40"/>
              <xdr:cNvSpPr>
                <a:spLocks/>
              </xdr:cNvSpPr>
            </xdr:nvSpPr>
            <xdr:spPr>
              <a:xfrm>
                <a:off x="4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" name="Line 41"/>
              <xdr:cNvSpPr>
                <a:spLocks/>
              </xdr:cNvSpPr>
            </xdr:nvSpPr>
            <xdr:spPr>
              <a:xfrm>
                <a:off x="4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" name="Line 42"/>
              <xdr:cNvSpPr>
                <a:spLocks/>
              </xdr:cNvSpPr>
            </xdr:nvSpPr>
            <xdr:spPr>
              <a:xfrm>
                <a:off x="4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" name="Line 43"/>
              <xdr:cNvSpPr>
                <a:spLocks/>
              </xdr:cNvSpPr>
            </xdr:nvSpPr>
            <xdr:spPr>
              <a:xfrm>
                <a:off x="4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" name="Line 44"/>
              <xdr:cNvSpPr>
                <a:spLocks/>
              </xdr:cNvSpPr>
            </xdr:nvSpPr>
            <xdr:spPr>
              <a:xfrm>
                <a:off x="5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" name="Line 45"/>
              <xdr:cNvSpPr>
                <a:spLocks/>
              </xdr:cNvSpPr>
            </xdr:nvSpPr>
            <xdr:spPr>
              <a:xfrm>
                <a:off x="5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2" name="Text Box 111"/>
            <xdr:cNvSpPr txBox="1">
              <a:spLocks noChangeArrowheads="1"/>
            </xdr:cNvSpPr>
          </xdr:nvSpPr>
          <xdr:spPr>
            <a:xfrm>
              <a:off x="116" y="415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83" name="Text Box 112"/>
            <xdr:cNvSpPr txBox="1">
              <a:spLocks noChangeArrowheads="1"/>
            </xdr:cNvSpPr>
          </xdr:nvSpPr>
          <xdr:spPr>
            <a:xfrm>
              <a:off x="316" y="414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</xdr:grpSp>
      <xdr:sp>
        <xdr:nvSpPr>
          <xdr:cNvPr id="84" name="Oval 301"/>
          <xdr:cNvSpPr>
            <a:spLocks/>
          </xdr:cNvSpPr>
        </xdr:nvSpPr>
        <xdr:spPr>
          <a:xfrm>
            <a:off x="440" y="400"/>
            <a:ext cx="10" cy="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Box 313"/>
          <xdr:cNvSpPr txBox="1">
            <a:spLocks noChangeArrowheads="1"/>
          </xdr:cNvSpPr>
        </xdr:nvSpPr>
        <xdr:spPr>
          <a:xfrm>
            <a:off x="436" y="416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24</xdr:row>
      <xdr:rowOff>0</xdr:rowOff>
    </xdr:from>
    <xdr:to>
      <xdr:col>29</xdr:col>
      <xdr:colOff>0</xdr:colOff>
      <xdr:row>26</xdr:row>
      <xdr:rowOff>38100</xdr:rowOff>
    </xdr:to>
    <xdr:grpSp>
      <xdr:nvGrpSpPr>
        <xdr:cNvPr id="86" name="Group 328"/>
        <xdr:cNvGrpSpPr>
          <a:grpSpLocks/>
        </xdr:cNvGrpSpPr>
      </xdr:nvGrpSpPr>
      <xdr:grpSpPr>
        <a:xfrm>
          <a:off x="1095375" y="5105400"/>
          <a:ext cx="5257800" cy="419100"/>
          <a:chOff x="105" y="513"/>
          <a:chExt cx="480" cy="44"/>
        </a:xfrm>
        <a:solidFill>
          <a:srgbClr val="FFFFFF"/>
        </a:solidFill>
      </xdr:grpSpPr>
      <xdr:grpSp>
        <xdr:nvGrpSpPr>
          <xdr:cNvPr id="87" name="Group 141"/>
          <xdr:cNvGrpSpPr>
            <a:grpSpLocks/>
          </xdr:cNvGrpSpPr>
        </xdr:nvGrpSpPr>
        <xdr:grpSpPr>
          <a:xfrm>
            <a:off x="105" y="513"/>
            <a:ext cx="480" cy="44"/>
            <a:chOff x="105" y="513"/>
            <a:chExt cx="480" cy="44"/>
          </a:xfrm>
          <a:solidFill>
            <a:srgbClr val="FFFFFF"/>
          </a:solidFill>
        </xdr:grpSpPr>
        <xdr:grpSp>
          <xdr:nvGrpSpPr>
            <xdr:cNvPr id="88" name="Group 116"/>
            <xdr:cNvGrpSpPr>
              <a:grpSpLocks/>
            </xdr:cNvGrpSpPr>
          </xdr:nvGrpSpPr>
          <xdr:grpSpPr>
            <a:xfrm>
              <a:off x="105" y="513"/>
              <a:ext cx="480" cy="14"/>
              <a:chOff x="100" y="77"/>
              <a:chExt cx="480" cy="14"/>
            </a:xfrm>
            <a:solidFill>
              <a:srgbClr val="FFFFFF"/>
            </a:solidFill>
          </xdr:grpSpPr>
          <xdr:sp>
            <xdr:nvSpPr>
              <xdr:cNvPr id="89" name="Line 117"/>
              <xdr:cNvSpPr>
                <a:spLocks/>
              </xdr:cNvSpPr>
            </xdr:nvSpPr>
            <xdr:spPr>
              <a:xfrm>
                <a:off x="100" y="84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Line 118"/>
              <xdr:cNvSpPr>
                <a:spLocks/>
              </xdr:cNvSpPr>
            </xdr:nvSpPr>
            <xdr:spPr>
              <a:xfrm>
                <a:off x="1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1" name="Line 119"/>
              <xdr:cNvSpPr>
                <a:spLocks/>
              </xdr:cNvSpPr>
            </xdr:nvSpPr>
            <xdr:spPr>
              <a:xfrm>
                <a:off x="1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2" name="Line 120"/>
              <xdr:cNvSpPr>
                <a:spLocks/>
              </xdr:cNvSpPr>
            </xdr:nvSpPr>
            <xdr:spPr>
              <a:xfrm>
                <a:off x="1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3" name="Line 121"/>
              <xdr:cNvSpPr>
                <a:spLocks/>
              </xdr:cNvSpPr>
            </xdr:nvSpPr>
            <xdr:spPr>
              <a:xfrm>
                <a:off x="1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" name="Line 122"/>
              <xdr:cNvSpPr>
                <a:spLocks/>
              </xdr:cNvSpPr>
            </xdr:nvSpPr>
            <xdr:spPr>
              <a:xfrm>
                <a:off x="2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" name="Line 123"/>
              <xdr:cNvSpPr>
                <a:spLocks/>
              </xdr:cNvSpPr>
            </xdr:nvSpPr>
            <xdr:spPr>
              <a:xfrm>
                <a:off x="2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6" name="Line 124"/>
              <xdr:cNvSpPr>
                <a:spLocks/>
              </xdr:cNvSpPr>
            </xdr:nvSpPr>
            <xdr:spPr>
              <a:xfrm>
                <a:off x="2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7" name="Line 125"/>
              <xdr:cNvSpPr>
                <a:spLocks/>
              </xdr:cNvSpPr>
            </xdr:nvSpPr>
            <xdr:spPr>
              <a:xfrm>
                <a:off x="2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" name="Line 126"/>
              <xdr:cNvSpPr>
                <a:spLocks/>
              </xdr:cNvSpPr>
            </xdr:nvSpPr>
            <xdr:spPr>
              <a:xfrm>
                <a:off x="2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" name="Line 127"/>
              <xdr:cNvSpPr>
                <a:spLocks/>
              </xdr:cNvSpPr>
            </xdr:nvSpPr>
            <xdr:spPr>
              <a:xfrm>
                <a:off x="3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" name="Line 128"/>
              <xdr:cNvSpPr>
                <a:spLocks/>
              </xdr:cNvSpPr>
            </xdr:nvSpPr>
            <xdr:spPr>
              <a:xfrm>
                <a:off x="3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" name="Line 129"/>
              <xdr:cNvSpPr>
                <a:spLocks/>
              </xdr:cNvSpPr>
            </xdr:nvSpPr>
            <xdr:spPr>
              <a:xfrm>
                <a:off x="3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Line 130"/>
              <xdr:cNvSpPr>
                <a:spLocks/>
              </xdr:cNvSpPr>
            </xdr:nvSpPr>
            <xdr:spPr>
              <a:xfrm>
                <a:off x="3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" name="Line 131"/>
              <xdr:cNvSpPr>
                <a:spLocks/>
              </xdr:cNvSpPr>
            </xdr:nvSpPr>
            <xdr:spPr>
              <a:xfrm>
                <a:off x="3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" name="Line 132"/>
              <xdr:cNvSpPr>
                <a:spLocks/>
              </xdr:cNvSpPr>
            </xdr:nvSpPr>
            <xdr:spPr>
              <a:xfrm>
                <a:off x="4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5" name="Line 133"/>
              <xdr:cNvSpPr>
                <a:spLocks/>
              </xdr:cNvSpPr>
            </xdr:nvSpPr>
            <xdr:spPr>
              <a:xfrm>
                <a:off x="4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" name="Line 134"/>
              <xdr:cNvSpPr>
                <a:spLocks/>
              </xdr:cNvSpPr>
            </xdr:nvSpPr>
            <xdr:spPr>
              <a:xfrm>
                <a:off x="4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" name="Line 135"/>
              <xdr:cNvSpPr>
                <a:spLocks/>
              </xdr:cNvSpPr>
            </xdr:nvSpPr>
            <xdr:spPr>
              <a:xfrm>
                <a:off x="4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" name="Line 136"/>
              <xdr:cNvSpPr>
                <a:spLocks/>
              </xdr:cNvSpPr>
            </xdr:nvSpPr>
            <xdr:spPr>
              <a:xfrm>
                <a:off x="4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9" name="Line 137"/>
              <xdr:cNvSpPr>
                <a:spLocks/>
              </xdr:cNvSpPr>
            </xdr:nvSpPr>
            <xdr:spPr>
              <a:xfrm>
                <a:off x="5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0" name="Line 138"/>
              <xdr:cNvSpPr>
                <a:spLocks/>
              </xdr:cNvSpPr>
            </xdr:nvSpPr>
            <xdr:spPr>
              <a:xfrm>
                <a:off x="5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1" name="Text Box 139"/>
            <xdr:cNvSpPr txBox="1">
              <a:spLocks noChangeArrowheads="1"/>
            </xdr:cNvSpPr>
          </xdr:nvSpPr>
          <xdr:spPr>
            <a:xfrm>
              <a:off x="117" y="528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112" name="Text Box 140"/>
            <xdr:cNvSpPr txBox="1">
              <a:spLocks noChangeArrowheads="1"/>
            </xdr:cNvSpPr>
          </xdr:nvSpPr>
          <xdr:spPr>
            <a:xfrm>
              <a:off x="195" y="530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</xdr:grpSp>
      <xdr:sp>
        <xdr:nvSpPr>
          <xdr:cNvPr id="113" name="Oval 302"/>
          <xdr:cNvSpPr>
            <a:spLocks/>
          </xdr:cNvSpPr>
        </xdr:nvSpPr>
        <xdr:spPr>
          <a:xfrm>
            <a:off x="300" y="513"/>
            <a:ext cx="10" cy="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Text Box 314"/>
          <xdr:cNvSpPr txBox="1">
            <a:spLocks noChangeArrowheads="1"/>
          </xdr:cNvSpPr>
        </xdr:nvSpPr>
        <xdr:spPr>
          <a:xfrm>
            <a:off x="296" y="530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0</xdr:rowOff>
    </xdr:from>
    <xdr:to>
      <xdr:col>29</xdr:col>
      <xdr:colOff>0</xdr:colOff>
      <xdr:row>31</xdr:row>
      <xdr:rowOff>19050</xdr:rowOff>
    </xdr:to>
    <xdr:grpSp>
      <xdr:nvGrpSpPr>
        <xdr:cNvPr id="115" name="Group 329"/>
        <xdr:cNvGrpSpPr>
          <a:grpSpLocks/>
        </xdr:cNvGrpSpPr>
      </xdr:nvGrpSpPr>
      <xdr:grpSpPr>
        <a:xfrm>
          <a:off x="1095375" y="6057900"/>
          <a:ext cx="5257800" cy="400050"/>
          <a:chOff x="103" y="629"/>
          <a:chExt cx="480" cy="42"/>
        </a:xfrm>
        <a:solidFill>
          <a:srgbClr val="FFFFFF"/>
        </a:solidFill>
      </xdr:grpSpPr>
      <xdr:grpSp>
        <xdr:nvGrpSpPr>
          <xdr:cNvPr id="116" name="Group 195"/>
          <xdr:cNvGrpSpPr>
            <a:grpSpLocks/>
          </xdr:cNvGrpSpPr>
        </xdr:nvGrpSpPr>
        <xdr:grpSpPr>
          <a:xfrm>
            <a:off x="103" y="629"/>
            <a:ext cx="480" cy="42"/>
            <a:chOff x="106" y="628"/>
            <a:chExt cx="480" cy="42"/>
          </a:xfrm>
          <a:solidFill>
            <a:srgbClr val="FFFFFF"/>
          </a:solidFill>
        </xdr:grpSpPr>
        <xdr:grpSp>
          <xdr:nvGrpSpPr>
            <xdr:cNvPr id="117" name="Group 143"/>
            <xdr:cNvGrpSpPr>
              <a:grpSpLocks/>
            </xdr:cNvGrpSpPr>
          </xdr:nvGrpSpPr>
          <xdr:grpSpPr>
            <a:xfrm>
              <a:off x="106" y="628"/>
              <a:ext cx="480" cy="14"/>
              <a:chOff x="100" y="77"/>
              <a:chExt cx="480" cy="14"/>
            </a:xfrm>
            <a:solidFill>
              <a:srgbClr val="FFFFFF"/>
            </a:solidFill>
          </xdr:grpSpPr>
          <xdr:sp>
            <xdr:nvSpPr>
              <xdr:cNvPr id="118" name="Line 144"/>
              <xdr:cNvSpPr>
                <a:spLocks/>
              </xdr:cNvSpPr>
            </xdr:nvSpPr>
            <xdr:spPr>
              <a:xfrm>
                <a:off x="100" y="84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" name="Line 145"/>
              <xdr:cNvSpPr>
                <a:spLocks/>
              </xdr:cNvSpPr>
            </xdr:nvSpPr>
            <xdr:spPr>
              <a:xfrm>
                <a:off x="1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0" name="Line 146"/>
              <xdr:cNvSpPr>
                <a:spLocks/>
              </xdr:cNvSpPr>
            </xdr:nvSpPr>
            <xdr:spPr>
              <a:xfrm>
                <a:off x="1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1" name="Line 147"/>
              <xdr:cNvSpPr>
                <a:spLocks/>
              </xdr:cNvSpPr>
            </xdr:nvSpPr>
            <xdr:spPr>
              <a:xfrm>
                <a:off x="1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2" name="Line 148"/>
              <xdr:cNvSpPr>
                <a:spLocks/>
              </xdr:cNvSpPr>
            </xdr:nvSpPr>
            <xdr:spPr>
              <a:xfrm>
                <a:off x="1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3" name="Line 149"/>
              <xdr:cNvSpPr>
                <a:spLocks/>
              </xdr:cNvSpPr>
            </xdr:nvSpPr>
            <xdr:spPr>
              <a:xfrm>
                <a:off x="2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" name="Line 150"/>
              <xdr:cNvSpPr>
                <a:spLocks/>
              </xdr:cNvSpPr>
            </xdr:nvSpPr>
            <xdr:spPr>
              <a:xfrm>
                <a:off x="2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5" name="Line 151"/>
              <xdr:cNvSpPr>
                <a:spLocks/>
              </xdr:cNvSpPr>
            </xdr:nvSpPr>
            <xdr:spPr>
              <a:xfrm>
                <a:off x="2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" name="Line 152"/>
              <xdr:cNvSpPr>
                <a:spLocks/>
              </xdr:cNvSpPr>
            </xdr:nvSpPr>
            <xdr:spPr>
              <a:xfrm>
                <a:off x="2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" name="Line 153"/>
              <xdr:cNvSpPr>
                <a:spLocks/>
              </xdr:cNvSpPr>
            </xdr:nvSpPr>
            <xdr:spPr>
              <a:xfrm>
                <a:off x="2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8" name="Line 154"/>
              <xdr:cNvSpPr>
                <a:spLocks/>
              </xdr:cNvSpPr>
            </xdr:nvSpPr>
            <xdr:spPr>
              <a:xfrm>
                <a:off x="3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9" name="Line 155"/>
              <xdr:cNvSpPr>
                <a:spLocks/>
              </xdr:cNvSpPr>
            </xdr:nvSpPr>
            <xdr:spPr>
              <a:xfrm>
                <a:off x="3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" name="Line 156"/>
              <xdr:cNvSpPr>
                <a:spLocks/>
              </xdr:cNvSpPr>
            </xdr:nvSpPr>
            <xdr:spPr>
              <a:xfrm>
                <a:off x="3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1" name="Line 157"/>
              <xdr:cNvSpPr>
                <a:spLocks/>
              </xdr:cNvSpPr>
            </xdr:nvSpPr>
            <xdr:spPr>
              <a:xfrm>
                <a:off x="3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2" name="Line 158"/>
              <xdr:cNvSpPr>
                <a:spLocks/>
              </xdr:cNvSpPr>
            </xdr:nvSpPr>
            <xdr:spPr>
              <a:xfrm>
                <a:off x="3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3" name="Line 159"/>
              <xdr:cNvSpPr>
                <a:spLocks/>
              </xdr:cNvSpPr>
            </xdr:nvSpPr>
            <xdr:spPr>
              <a:xfrm>
                <a:off x="4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4" name="Line 160"/>
              <xdr:cNvSpPr>
                <a:spLocks/>
              </xdr:cNvSpPr>
            </xdr:nvSpPr>
            <xdr:spPr>
              <a:xfrm>
                <a:off x="4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5" name="Line 161"/>
              <xdr:cNvSpPr>
                <a:spLocks/>
              </xdr:cNvSpPr>
            </xdr:nvSpPr>
            <xdr:spPr>
              <a:xfrm>
                <a:off x="4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6" name="Line 162"/>
              <xdr:cNvSpPr>
                <a:spLocks/>
              </xdr:cNvSpPr>
            </xdr:nvSpPr>
            <xdr:spPr>
              <a:xfrm>
                <a:off x="4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7" name="Line 163"/>
              <xdr:cNvSpPr>
                <a:spLocks/>
              </xdr:cNvSpPr>
            </xdr:nvSpPr>
            <xdr:spPr>
              <a:xfrm>
                <a:off x="4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8" name="Line 164"/>
              <xdr:cNvSpPr>
                <a:spLocks/>
              </xdr:cNvSpPr>
            </xdr:nvSpPr>
            <xdr:spPr>
              <a:xfrm>
                <a:off x="5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" name="Line 165"/>
              <xdr:cNvSpPr>
                <a:spLocks/>
              </xdr:cNvSpPr>
            </xdr:nvSpPr>
            <xdr:spPr>
              <a:xfrm>
                <a:off x="5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FFCC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0" name="Text Box 166"/>
            <xdr:cNvSpPr txBox="1">
              <a:spLocks noChangeArrowheads="1"/>
            </xdr:cNvSpPr>
          </xdr:nvSpPr>
          <xdr:spPr>
            <a:xfrm>
              <a:off x="118" y="643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141" name="Text Box 167"/>
            <xdr:cNvSpPr txBox="1">
              <a:spLocks noChangeArrowheads="1"/>
            </xdr:cNvSpPr>
          </xdr:nvSpPr>
          <xdr:spPr>
            <a:xfrm>
              <a:off x="516" y="643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  <a:latin typeface="Arial CE"/>
                  <a:ea typeface="Arial CE"/>
                  <a:cs typeface="Arial CE"/>
                </a:rPr>
                <a:t>2</a:t>
              </a:r>
            </a:p>
          </xdr:txBody>
        </xdr:sp>
      </xdr:grpSp>
      <xdr:sp>
        <xdr:nvSpPr>
          <xdr:cNvPr id="142" name="Oval 303"/>
          <xdr:cNvSpPr>
            <a:spLocks/>
          </xdr:cNvSpPr>
        </xdr:nvSpPr>
        <xdr:spPr>
          <a:xfrm>
            <a:off x="177" y="630"/>
            <a:ext cx="10" cy="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Text Box 315"/>
          <xdr:cNvSpPr txBox="1">
            <a:spLocks noChangeArrowheads="1"/>
          </xdr:cNvSpPr>
        </xdr:nvSpPr>
        <xdr:spPr>
          <a:xfrm>
            <a:off x="173" y="644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34</xdr:row>
      <xdr:rowOff>0</xdr:rowOff>
    </xdr:from>
    <xdr:to>
      <xdr:col>29</xdr:col>
      <xdr:colOff>0</xdr:colOff>
      <xdr:row>36</xdr:row>
      <xdr:rowOff>38100</xdr:rowOff>
    </xdr:to>
    <xdr:grpSp>
      <xdr:nvGrpSpPr>
        <xdr:cNvPr id="144" name="Group 330"/>
        <xdr:cNvGrpSpPr>
          <a:grpSpLocks/>
        </xdr:cNvGrpSpPr>
      </xdr:nvGrpSpPr>
      <xdr:grpSpPr>
        <a:xfrm>
          <a:off x="1095375" y="7010400"/>
          <a:ext cx="5257800" cy="419100"/>
          <a:chOff x="106" y="750"/>
          <a:chExt cx="480" cy="44"/>
        </a:xfrm>
        <a:solidFill>
          <a:srgbClr val="FFFFFF"/>
        </a:solidFill>
      </xdr:grpSpPr>
      <xdr:grpSp>
        <xdr:nvGrpSpPr>
          <xdr:cNvPr id="145" name="Group 171"/>
          <xdr:cNvGrpSpPr>
            <a:grpSpLocks/>
          </xdr:cNvGrpSpPr>
        </xdr:nvGrpSpPr>
        <xdr:grpSpPr>
          <a:xfrm>
            <a:off x="106" y="750"/>
            <a:ext cx="480" cy="43"/>
            <a:chOff x="106" y="732"/>
            <a:chExt cx="480" cy="43"/>
          </a:xfrm>
          <a:solidFill>
            <a:srgbClr val="FFFFFF"/>
          </a:solidFill>
        </xdr:grpSpPr>
        <xdr:grpSp>
          <xdr:nvGrpSpPr>
            <xdr:cNvPr id="146" name="Group 61"/>
            <xdr:cNvGrpSpPr>
              <a:grpSpLocks/>
            </xdr:cNvGrpSpPr>
          </xdr:nvGrpSpPr>
          <xdr:grpSpPr>
            <a:xfrm>
              <a:off x="106" y="732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147" name="Line 62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8" name="Line 63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9" name="Line 64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0" name="Line 65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" name="Line 66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" name="Line 67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3" name="Line 68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4" name="Line 69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5" name="Line 70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6" name="Line 71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7" name="Line 72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8" name="Line 73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59" name="Text Box 169"/>
            <xdr:cNvSpPr txBox="1">
              <a:spLocks noChangeArrowheads="1"/>
            </xdr:cNvSpPr>
          </xdr:nvSpPr>
          <xdr:spPr>
            <a:xfrm>
              <a:off x="116" y="747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160" name="Text Box 170"/>
            <xdr:cNvSpPr txBox="1">
              <a:spLocks noChangeArrowheads="1"/>
            </xdr:cNvSpPr>
          </xdr:nvSpPr>
          <xdr:spPr>
            <a:xfrm>
              <a:off x="512" y="748"/>
              <a:ext cx="28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0,1</a:t>
              </a:r>
            </a:p>
          </xdr:txBody>
        </xdr:sp>
      </xdr:grpSp>
      <xdr:sp>
        <xdr:nvSpPr>
          <xdr:cNvPr id="161" name="Oval 304"/>
          <xdr:cNvSpPr>
            <a:spLocks/>
          </xdr:cNvSpPr>
        </xdr:nvSpPr>
        <xdr:spPr>
          <a:xfrm>
            <a:off x="160" y="751"/>
            <a:ext cx="10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Text Box 316"/>
          <xdr:cNvSpPr txBox="1">
            <a:spLocks noChangeArrowheads="1"/>
          </xdr:cNvSpPr>
        </xdr:nvSpPr>
        <xdr:spPr>
          <a:xfrm>
            <a:off x="156" y="767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39</xdr:row>
      <xdr:rowOff>0</xdr:rowOff>
    </xdr:from>
    <xdr:to>
      <xdr:col>29</xdr:col>
      <xdr:colOff>0</xdr:colOff>
      <xdr:row>41</xdr:row>
      <xdr:rowOff>19050</xdr:rowOff>
    </xdr:to>
    <xdr:grpSp>
      <xdr:nvGrpSpPr>
        <xdr:cNvPr id="163" name="Group 331"/>
        <xdr:cNvGrpSpPr>
          <a:grpSpLocks/>
        </xdr:cNvGrpSpPr>
      </xdr:nvGrpSpPr>
      <xdr:grpSpPr>
        <a:xfrm>
          <a:off x="1095375" y="7962900"/>
          <a:ext cx="5257800" cy="400050"/>
          <a:chOff x="103" y="867"/>
          <a:chExt cx="480" cy="42"/>
        </a:xfrm>
        <a:solidFill>
          <a:srgbClr val="FFFFFF"/>
        </a:solidFill>
      </xdr:grpSpPr>
      <xdr:grpSp>
        <xdr:nvGrpSpPr>
          <xdr:cNvPr id="164" name="Group 247"/>
          <xdr:cNvGrpSpPr>
            <a:grpSpLocks/>
          </xdr:cNvGrpSpPr>
        </xdr:nvGrpSpPr>
        <xdr:grpSpPr>
          <a:xfrm>
            <a:off x="103" y="867"/>
            <a:ext cx="480" cy="42"/>
            <a:chOff x="103" y="867"/>
            <a:chExt cx="480" cy="42"/>
          </a:xfrm>
          <a:solidFill>
            <a:srgbClr val="FFFFFF"/>
          </a:solidFill>
        </xdr:grpSpPr>
        <xdr:grpSp>
          <xdr:nvGrpSpPr>
            <xdr:cNvPr id="165" name="Group 197"/>
            <xdr:cNvGrpSpPr>
              <a:grpSpLocks/>
            </xdr:cNvGrpSpPr>
          </xdr:nvGrpSpPr>
          <xdr:grpSpPr>
            <a:xfrm>
              <a:off x="103" y="867"/>
              <a:ext cx="480" cy="14"/>
              <a:chOff x="100" y="77"/>
              <a:chExt cx="480" cy="14"/>
            </a:xfrm>
            <a:solidFill>
              <a:srgbClr val="FFFFFF"/>
            </a:solidFill>
          </xdr:grpSpPr>
          <xdr:sp>
            <xdr:nvSpPr>
              <xdr:cNvPr id="166" name="Line 198"/>
              <xdr:cNvSpPr>
                <a:spLocks/>
              </xdr:cNvSpPr>
            </xdr:nvSpPr>
            <xdr:spPr>
              <a:xfrm>
                <a:off x="100" y="84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" name="Line 199"/>
              <xdr:cNvSpPr>
                <a:spLocks/>
              </xdr:cNvSpPr>
            </xdr:nvSpPr>
            <xdr:spPr>
              <a:xfrm>
                <a:off x="1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Line 200"/>
              <xdr:cNvSpPr>
                <a:spLocks/>
              </xdr:cNvSpPr>
            </xdr:nvSpPr>
            <xdr:spPr>
              <a:xfrm>
                <a:off x="1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Line 201"/>
              <xdr:cNvSpPr>
                <a:spLocks/>
              </xdr:cNvSpPr>
            </xdr:nvSpPr>
            <xdr:spPr>
              <a:xfrm>
                <a:off x="1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Line 202"/>
              <xdr:cNvSpPr>
                <a:spLocks/>
              </xdr:cNvSpPr>
            </xdr:nvSpPr>
            <xdr:spPr>
              <a:xfrm>
                <a:off x="1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Line 203"/>
              <xdr:cNvSpPr>
                <a:spLocks/>
              </xdr:cNvSpPr>
            </xdr:nvSpPr>
            <xdr:spPr>
              <a:xfrm>
                <a:off x="2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Line 204"/>
              <xdr:cNvSpPr>
                <a:spLocks/>
              </xdr:cNvSpPr>
            </xdr:nvSpPr>
            <xdr:spPr>
              <a:xfrm>
                <a:off x="2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Line 205"/>
              <xdr:cNvSpPr>
                <a:spLocks/>
              </xdr:cNvSpPr>
            </xdr:nvSpPr>
            <xdr:spPr>
              <a:xfrm>
                <a:off x="2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Line 206"/>
              <xdr:cNvSpPr>
                <a:spLocks/>
              </xdr:cNvSpPr>
            </xdr:nvSpPr>
            <xdr:spPr>
              <a:xfrm>
                <a:off x="2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207"/>
              <xdr:cNvSpPr>
                <a:spLocks/>
              </xdr:cNvSpPr>
            </xdr:nvSpPr>
            <xdr:spPr>
              <a:xfrm>
                <a:off x="2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Line 208"/>
              <xdr:cNvSpPr>
                <a:spLocks/>
              </xdr:cNvSpPr>
            </xdr:nvSpPr>
            <xdr:spPr>
              <a:xfrm>
                <a:off x="3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7" name="Line 209"/>
              <xdr:cNvSpPr>
                <a:spLocks/>
              </xdr:cNvSpPr>
            </xdr:nvSpPr>
            <xdr:spPr>
              <a:xfrm>
                <a:off x="3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8" name="Line 210"/>
              <xdr:cNvSpPr>
                <a:spLocks/>
              </xdr:cNvSpPr>
            </xdr:nvSpPr>
            <xdr:spPr>
              <a:xfrm>
                <a:off x="3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9" name="Line 211"/>
              <xdr:cNvSpPr>
                <a:spLocks/>
              </xdr:cNvSpPr>
            </xdr:nvSpPr>
            <xdr:spPr>
              <a:xfrm>
                <a:off x="3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0" name="Line 212"/>
              <xdr:cNvSpPr>
                <a:spLocks/>
              </xdr:cNvSpPr>
            </xdr:nvSpPr>
            <xdr:spPr>
              <a:xfrm>
                <a:off x="3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" name="Line 213"/>
              <xdr:cNvSpPr>
                <a:spLocks/>
              </xdr:cNvSpPr>
            </xdr:nvSpPr>
            <xdr:spPr>
              <a:xfrm>
                <a:off x="4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2" name="Line 214"/>
              <xdr:cNvSpPr>
                <a:spLocks/>
              </xdr:cNvSpPr>
            </xdr:nvSpPr>
            <xdr:spPr>
              <a:xfrm>
                <a:off x="4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3" name="Line 215"/>
              <xdr:cNvSpPr>
                <a:spLocks/>
              </xdr:cNvSpPr>
            </xdr:nvSpPr>
            <xdr:spPr>
              <a:xfrm>
                <a:off x="4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4" name="Line 216"/>
              <xdr:cNvSpPr>
                <a:spLocks/>
              </xdr:cNvSpPr>
            </xdr:nvSpPr>
            <xdr:spPr>
              <a:xfrm>
                <a:off x="4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5" name="Line 217"/>
              <xdr:cNvSpPr>
                <a:spLocks/>
              </xdr:cNvSpPr>
            </xdr:nvSpPr>
            <xdr:spPr>
              <a:xfrm>
                <a:off x="4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6" name="Line 218"/>
              <xdr:cNvSpPr>
                <a:spLocks/>
              </xdr:cNvSpPr>
            </xdr:nvSpPr>
            <xdr:spPr>
              <a:xfrm>
                <a:off x="5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7" name="Line 219"/>
              <xdr:cNvSpPr>
                <a:spLocks/>
              </xdr:cNvSpPr>
            </xdr:nvSpPr>
            <xdr:spPr>
              <a:xfrm>
                <a:off x="5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88" name="Text Box 220"/>
            <xdr:cNvSpPr txBox="1">
              <a:spLocks noChangeArrowheads="1"/>
            </xdr:cNvSpPr>
          </xdr:nvSpPr>
          <xdr:spPr>
            <a:xfrm>
              <a:off x="115" y="882"/>
              <a:ext cx="15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189" name="Text Box 221"/>
            <xdr:cNvSpPr txBox="1">
              <a:spLocks noChangeArrowheads="1"/>
            </xdr:cNvSpPr>
          </xdr:nvSpPr>
          <xdr:spPr>
            <a:xfrm>
              <a:off x="307" y="878"/>
              <a:ext cx="28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0,1</a:t>
              </a:r>
            </a:p>
          </xdr:txBody>
        </xdr:sp>
      </xdr:grpSp>
      <xdr:sp>
        <xdr:nvSpPr>
          <xdr:cNvPr id="190" name="Oval 305"/>
          <xdr:cNvSpPr>
            <a:spLocks/>
          </xdr:cNvSpPr>
        </xdr:nvSpPr>
        <xdr:spPr>
          <a:xfrm>
            <a:off x="358" y="868"/>
            <a:ext cx="10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Text Box 317"/>
          <xdr:cNvSpPr txBox="1">
            <a:spLocks noChangeArrowheads="1"/>
          </xdr:cNvSpPr>
        </xdr:nvSpPr>
        <xdr:spPr>
          <a:xfrm>
            <a:off x="352" y="882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43</xdr:row>
      <xdr:rowOff>180975</xdr:rowOff>
    </xdr:from>
    <xdr:to>
      <xdr:col>29</xdr:col>
      <xdr:colOff>0</xdr:colOff>
      <xdr:row>46</xdr:row>
      <xdr:rowOff>19050</xdr:rowOff>
    </xdr:to>
    <xdr:grpSp>
      <xdr:nvGrpSpPr>
        <xdr:cNvPr id="192" name="Group 332"/>
        <xdr:cNvGrpSpPr>
          <a:grpSpLocks/>
        </xdr:cNvGrpSpPr>
      </xdr:nvGrpSpPr>
      <xdr:grpSpPr>
        <a:xfrm>
          <a:off x="1095375" y="8905875"/>
          <a:ext cx="5257800" cy="409575"/>
          <a:chOff x="110" y="981"/>
          <a:chExt cx="480" cy="43"/>
        </a:xfrm>
        <a:solidFill>
          <a:srgbClr val="FFFFFF"/>
        </a:solidFill>
      </xdr:grpSpPr>
      <xdr:grpSp>
        <xdr:nvGrpSpPr>
          <xdr:cNvPr id="193" name="Group 248"/>
          <xdr:cNvGrpSpPr>
            <a:grpSpLocks/>
          </xdr:cNvGrpSpPr>
        </xdr:nvGrpSpPr>
        <xdr:grpSpPr>
          <a:xfrm>
            <a:off x="110" y="981"/>
            <a:ext cx="480" cy="39"/>
            <a:chOff x="105" y="981"/>
            <a:chExt cx="480" cy="39"/>
          </a:xfrm>
          <a:solidFill>
            <a:srgbClr val="FFFFFF"/>
          </a:solidFill>
        </xdr:grpSpPr>
        <xdr:grpSp>
          <xdr:nvGrpSpPr>
            <xdr:cNvPr id="194" name="Group 222"/>
            <xdr:cNvGrpSpPr>
              <a:grpSpLocks/>
            </xdr:cNvGrpSpPr>
          </xdr:nvGrpSpPr>
          <xdr:grpSpPr>
            <a:xfrm>
              <a:off x="105" y="981"/>
              <a:ext cx="480" cy="14"/>
              <a:chOff x="100" y="77"/>
              <a:chExt cx="480" cy="14"/>
            </a:xfrm>
            <a:solidFill>
              <a:srgbClr val="FFFFFF"/>
            </a:solidFill>
          </xdr:grpSpPr>
          <xdr:sp>
            <xdr:nvSpPr>
              <xdr:cNvPr id="195" name="Line 223"/>
              <xdr:cNvSpPr>
                <a:spLocks/>
              </xdr:cNvSpPr>
            </xdr:nvSpPr>
            <xdr:spPr>
              <a:xfrm>
                <a:off x="100" y="84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224"/>
              <xdr:cNvSpPr>
                <a:spLocks/>
              </xdr:cNvSpPr>
            </xdr:nvSpPr>
            <xdr:spPr>
              <a:xfrm>
                <a:off x="1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Line 225"/>
              <xdr:cNvSpPr>
                <a:spLocks/>
              </xdr:cNvSpPr>
            </xdr:nvSpPr>
            <xdr:spPr>
              <a:xfrm>
                <a:off x="1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8" name="Line 226"/>
              <xdr:cNvSpPr>
                <a:spLocks/>
              </xdr:cNvSpPr>
            </xdr:nvSpPr>
            <xdr:spPr>
              <a:xfrm>
                <a:off x="1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9" name="Line 227"/>
              <xdr:cNvSpPr>
                <a:spLocks/>
              </xdr:cNvSpPr>
            </xdr:nvSpPr>
            <xdr:spPr>
              <a:xfrm>
                <a:off x="1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0" name="Line 228"/>
              <xdr:cNvSpPr>
                <a:spLocks/>
              </xdr:cNvSpPr>
            </xdr:nvSpPr>
            <xdr:spPr>
              <a:xfrm>
                <a:off x="2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1" name="Line 229"/>
              <xdr:cNvSpPr>
                <a:spLocks/>
              </xdr:cNvSpPr>
            </xdr:nvSpPr>
            <xdr:spPr>
              <a:xfrm>
                <a:off x="2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2" name="Line 230"/>
              <xdr:cNvSpPr>
                <a:spLocks/>
              </xdr:cNvSpPr>
            </xdr:nvSpPr>
            <xdr:spPr>
              <a:xfrm>
                <a:off x="2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" name="Line 231"/>
              <xdr:cNvSpPr>
                <a:spLocks/>
              </xdr:cNvSpPr>
            </xdr:nvSpPr>
            <xdr:spPr>
              <a:xfrm>
                <a:off x="2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" name="Line 232"/>
              <xdr:cNvSpPr>
                <a:spLocks/>
              </xdr:cNvSpPr>
            </xdr:nvSpPr>
            <xdr:spPr>
              <a:xfrm>
                <a:off x="2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5" name="Line 233"/>
              <xdr:cNvSpPr>
                <a:spLocks/>
              </xdr:cNvSpPr>
            </xdr:nvSpPr>
            <xdr:spPr>
              <a:xfrm>
                <a:off x="3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6" name="Line 234"/>
              <xdr:cNvSpPr>
                <a:spLocks/>
              </xdr:cNvSpPr>
            </xdr:nvSpPr>
            <xdr:spPr>
              <a:xfrm>
                <a:off x="3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7" name="Line 235"/>
              <xdr:cNvSpPr>
                <a:spLocks/>
              </xdr:cNvSpPr>
            </xdr:nvSpPr>
            <xdr:spPr>
              <a:xfrm>
                <a:off x="3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8" name="Line 236"/>
              <xdr:cNvSpPr>
                <a:spLocks/>
              </xdr:cNvSpPr>
            </xdr:nvSpPr>
            <xdr:spPr>
              <a:xfrm>
                <a:off x="3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9" name="Line 237"/>
              <xdr:cNvSpPr>
                <a:spLocks/>
              </xdr:cNvSpPr>
            </xdr:nvSpPr>
            <xdr:spPr>
              <a:xfrm>
                <a:off x="3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0" name="Line 238"/>
              <xdr:cNvSpPr>
                <a:spLocks/>
              </xdr:cNvSpPr>
            </xdr:nvSpPr>
            <xdr:spPr>
              <a:xfrm>
                <a:off x="4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1" name="Line 239"/>
              <xdr:cNvSpPr>
                <a:spLocks/>
              </xdr:cNvSpPr>
            </xdr:nvSpPr>
            <xdr:spPr>
              <a:xfrm>
                <a:off x="4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2" name="Line 240"/>
              <xdr:cNvSpPr>
                <a:spLocks/>
              </xdr:cNvSpPr>
            </xdr:nvSpPr>
            <xdr:spPr>
              <a:xfrm>
                <a:off x="44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3" name="Line 241"/>
              <xdr:cNvSpPr>
                <a:spLocks/>
              </xdr:cNvSpPr>
            </xdr:nvSpPr>
            <xdr:spPr>
              <a:xfrm>
                <a:off x="46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Line 242"/>
              <xdr:cNvSpPr>
                <a:spLocks/>
              </xdr:cNvSpPr>
            </xdr:nvSpPr>
            <xdr:spPr>
              <a:xfrm>
                <a:off x="48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5" name="Line 243"/>
              <xdr:cNvSpPr>
                <a:spLocks/>
              </xdr:cNvSpPr>
            </xdr:nvSpPr>
            <xdr:spPr>
              <a:xfrm>
                <a:off x="50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6" name="Line 244"/>
              <xdr:cNvSpPr>
                <a:spLocks/>
              </xdr:cNvSpPr>
            </xdr:nvSpPr>
            <xdr:spPr>
              <a:xfrm>
                <a:off x="520" y="77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17" name="Text Box 245"/>
            <xdr:cNvSpPr txBox="1">
              <a:spLocks noChangeArrowheads="1"/>
            </xdr:cNvSpPr>
          </xdr:nvSpPr>
          <xdr:spPr>
            <a:xfrm>
              <a:off x="107" y="993"/>
              <a:ext cx="28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0,1</a:t>
              </a:r>
            </a:p>
          </xdr:txBody>
        </xdr:sp>
        <xdr:sp>
          <xdr:nvSpPr>
            <xdr:cNvPr id="218" name="Text Box 246"/>
            <xdr:cNvSpPr txBox="1">
              <a:spLocks noChangeArrowheads="1"/>
            </xdr:cNvSpPr>
          </xdr:nvSpPr>
          <xdr:spPr>
            <a:xfrm>
              <a:off x="309" y="992"/>
              <a:ext cx="28" cy="27"/>
            </a:xfrm>
            <a:prstGeom prst="rect">
              <a:avLst/>
            </a:prstGeom>
            <a:solidFill>
              <a:srgbClr val="660066"/>
            </a:solidFill>
            <a:ln w="19050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FF"/>
                  </a:solidFill>
                  <a:latin typeface="Arial CE"/>
                  <a:ea typeface="Arial CE"/>
                  <a:cs typeface="Arial CE"/>
                </a:rPr>
                <a:t>0,2</a:t>
              </a:r>
            </a:p>
          </xdr:txBody>
        </xdr:sp>
      </xdr:grpSp>
      <xdr:sp>
        <xdr:nvSpPr>
          <xdr:cNvPr id="219" name="Oval 306"/>
          <xdr:cNvSpPr>
            <a:spLocks/>
          </xdr:cNvSpPr>
        </xdr:nvSpPr>
        <xdr:spPr>
          <a:xfrm>
            <a:off x="284" y="984"/>
            <a:ext cx="10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Text Box 318"/>
          <xdr:cNvSpPr txBox="1">
            <a:spLocks noChangeArrowheads="1"/>
          </xdr:cNvSpPr>
        </xdr:nvSpPr>
        <xdr:spPr>
          <a:xfrm>
            <a:off x="280" y="997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49</xdr:row>
      <xdr:rowOff>0</xdr:rowOff>
    </xdr:from>
    <xdr:to>
      <xdr:col>29</xdr:col>
      <xdr:colOff>0</xdr:colOff>
      <xdr:row>51</xdr:row>
      <xdr:rowOff>38100</xdr:rowOff>
    </xdr:to>
    <xdr:grpSp>
      <xdr:nvGrpSpPr>
        <xdr:cNvPr id="221" name="Group 333"/>
        <xdr:cNvGrpSpPr>
          <a:grpSpLocks/>
        </xdr:cNvGrpSpPr>
      </xdr:nvGrpSpPr>
      <xdr:grpSpPr>
        <a:xfrm>
          <a:off x="1095375" y="9867900"/>
          <a:ext cx="5257800" cy="419100"/>
          <a:chOff x="114" y="1107"/>
          <a:chExt cx="480" cy="44"/>
        </a:xfrm>
        <a:solidFill>
          <a:srgbClr val="FFFFFF"/>
        </a:solidFill>
      </xdr:grpSpPr>
      <xdr:grpSp>
        <xdr:nvGrpSpPr>
          <xdr:cNvPr id="222" name="Group 295"/>
          <xdr:cNvGrpSpPr>
            <a:grpSpLocks/>
          </xdr:cNvGrpSpPr>
        </xdr:nvGrpSpPr>
        <xdr:grpSpPr>
          <a:xfrm>
            <a:off x="114" y="1107"/>
            <a:ext cx="480" cy="44"/>
            <a:chOff x="114" y="1107"/>
            <a:chExt cx="480" cy="44"/>
          </a:xfrm>
          <a:solidFill>
            <a:srgbClr val="FFFFFF"/>
          </a:solidFill>
        </xdr:grpSpPr>
        <xdr:grpSp>
          <xdr:nvGrpSpPr>
            <xdr:cNvPr id="223" name="Group 250"/>
            <xdr:cNvGrpSpPr>
              <a:grpSpLocks/>
            </xdr:cNvGrpSpPr>
          </xdr:nvGrpSpPr>
          <xdr:grpSpPr>
            <a:xfrm>
              <a:off x="114" y="1107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224" name="Line 251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5" name="Line 252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6" name="Line 253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7" name="Line 254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" name="Line 255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9" name="Line 256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0" name="Line 257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1" name="Line 258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2" name="Line 259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3" name="Line 260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4" name="Line 261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5" name="Line 262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36" name="Text Box 263"/>
            <xdr:cNvSpPr txBox="1">
              <a:spLocks noChangeArrowheads="1"/>
            </xdr:cNvSpPr>
          </xdr:nvSpPr>
          <xdr:spPr>
            <a:xfrm>
              <a:off x="125" y="1124"/>
              <a:ext cx="15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0</a:t>
              </a:r>
            </a:p>
          </xdr:txBody>
        </xdr:sp>
        <xdr:sp>
          <xdr:nvSpPr>
            <xdr:cNvPr id="237" name="Text Box 264"/>
            <xdr:cNvSpPr txBox="1">
              <a:spLocks noChangeArrowheads="1"/>
            </xdr:cNvSpPr>
          </xdr:nvSpPr>
          <xdr:spPr>
            <a:xfrm>
              <a:off x="513" y="1123"/>
              <a:ext cx="37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0,01</a:t>
              </a:r>
            </a:p>
          </xdr:txBody>
        </xdr:sp>
      </xdr:grpSp>
      <xdr:sp>
        <xdr:nvSpPr>
          <xdr:cNvPr id="238" name="Oval 307"/>
          <xdr:cNvSpPr>
            <a:spLocks/>
          </xdr:cNvSpPr>
        </xdr:nvSpPr>
        <xdr:spPr>
          <a:xfrm>
            <a:off x="167" y="1108"/>
            <a:ext cx="10" cy="9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Text Box 319"/>
          <xdr:cNvSpPr txBox="1">
            <a:spLocks noChangeArrowheads="1"/>
          </xdr:cNvSpPr>
        </xdr:nvSpPr>
        <xdr:spPr>
          <a:xfrm>
            <a:off x="163" y="1123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54</xdr:row>
      <xdr:rowOff>0</xdr:rowOff>
    </xdr:from>
    <xdr:to>
      <xdr:col>29</xdr:col>
      <xdr:colOff>0</xdr:colOff>
      <xdr:row>56</xdr:row>
      <xdr:rowOff>38100</xdr:rowOff>
    </xdr:to>
    <xdr:grpSp>
      <xdr:nvGrpSpPr>
        <xdr:cNvPr id="240" name="Group 334"/>
        <xdr:cNvGrpSpPr>
          <a:grpSpLocks/>
        </xdr:cNvGrpSpPr>
      </xdr:nvGrpSpPr>
      <xdr:grpSpPr>
        <a:xfrm>
          <a:off x="1095375" y="10820400"/>
          <a:ext cx="5257800" cy="419100"/>
          <a:chOff x="114" y="1255"/>
          <a:chExt cx="480" cy="44"/>
        </a:xfrm>
        <a:solidFill>
          <a:srgbClr val="FFFFFF"/>
        </a:solidFill>
      </xdr:grpSpPr>
      <xdr:grpSp>
        <xdr:nvGrpSpPr>
          <xdr:cNvPr id="241" name="Group 296"/>
          <xdr:cNvGrpSpPr>
            <a:grpSpLocks/>
          </xdr:cNvGrpSpPr>
        </xdr:nvGrpSpPr>
        <xdr:grpSpPr>
          <a:xfrm>
            <a:off x="114" y="1255"/>
            <a:ext cx="480" cy="41"/>
            <a:chOff x="114" y="1255"/>
            <a:chExt cx="480" cy="41"/>
          </a:xfrm>
          <a:solidFill>
            <a:srgbClr val="FFFFFF"/>
          </a:solidFill>
        </xdr:grpSpPr>
        <xdr:grpSp>
          <xdr:nvGrpSpPr>
            <xdr:cNvPr id="242" name="Group 265"/>
            <xdr:cNvGrpSpPr>
              <a:grpSpLocks/>
            </xdr:cNvGrpSpPr>
          </xdr:nvGrpSpPr>
          <xdr:grpSpPr>
            <a:xfrm>
              <a:off x="114" y="1255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243" name="Line 266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4" name="Line 267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5" name="Line 268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6" name="Line 269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7" name="Line 270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8" name="Line 271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9" name="Line 272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0" name="Line 273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1" name="Line 274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2" name="Line 275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3" name="Line 276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4" name="Line 277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55" name="Text Box 278"/>
            <xdr:cNvSpPr txBox="1">
              <a:spLocks noChangeArrowheads="1"/>
            </xdr:cNvSpPr>
          </xdr:nvSpPr>
          <xdr:spPr>
            <a:xfrm>
              <a:off x="114" y="1266"/>
              <a:ext cx="37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0,01</a:t>
              </a:r>
            </a:p>
          </xdr:txBody>
        </xdr:sp>
        <xdr:sp>
          <xdr:nvSpPr>
            <xdr:cNvPr id="256" name="Text Box 279"/>
            <xdr:cNvSpPr txBox="1">
              <a:spLocks noChangeArrowheads="1"/>
            </xdr:cNvSpPr>
          </xdr:nvSpPr>
          <xdr:spPr>
            <a:xfrm>
              <a:off x="513" y="1269"/>
              <a:ext cx="37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0,02</a:t>
              </a:r>
            </a:p>
          </xdr:txBody>
        </xdr:sp>
      </xdr:grpSp>
      <xdr:sp>
        <xdr:nvSpPr>
          <xdr:cNvPr id="257" name="Oval 308"/>
          <xdr:cNvSpPr>
            <a:spLocks/>
          </xdr:cNvSpPr>
        </xdr:nvSpPr>
        <xdr:spPr>
          <a:xfrm>
            <a:off x="287" y="1257"/>
            <a:ext cx="10" cy="9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Text Box 320"/>
          <xdr:cNvSpPr txBox="1">
            <a:spLocks noChangeArrowheads="1"/>
          </xdr:cNvSpPr>
        </xdr:nvSpPr>
        <xdr:spPr>
          <a:xfrm>
            <a:off x="284" y="1272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259" name="Text Box 321"/>
          <xdr:cNvSpPr txBox="1">
            <a:spLocks noChangeArrowheads="1"/>
          </xdr:cNvSpPr>
        </xdr:nvSpPr>
        <xdr:spPr>
          <a:xfrm>
            <a:off x="284" y="1271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260" name="Text Box 322"/>
          <xdr:cNvSpPr txBox="1">
            <a:spLocks noChangeArrowheads="1"/>
          </xdr:cNvSpPr>
        </xdr:nvSpPr>
        <xdr:spPr>
          <a:xfrm>
            <a:off x="283" y="1270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59</xdr:row>
      <xdr:rowOff>0</xdr:rowOff>
    </xdr:from>
    <xdr:to>
      <xdr:col>29</xdr:col>
      <xdr:colOff>0</xdr:colOff>
      <xdr:row>61</xdr:row>
      <xdr:rowOff>28575</xdr:rowOff>
    </xdr:to>
    <xdr:grpSp>
      <xdr:nvGrpSpPr>
        <xdr:cNvPr id="261" name="Group 335"/>
        <xdr:cNvGrpSpPr>
          <a:grpSpLocks/>
        </xdr:cNvGrpSpPr>
      </xdr:nvGrpSpPr>
      <xdr:grpSpPr>
        <a:xfrm>
          <a:off x="1095375" y="11772900"/>
          <a:ext cx="5257800" cy="409575"/>
          <a:chOff x="117" y="1389"/>
          <a:chExt cx="480" cy="43"/>
        </a:xfrm>
        <a:solidFill>
          <a:srgbClr val="FFFFFF"/>
        </a:solidFill>
      </xdr:grpSpPr>
      <xdr:grpSp>
        <xdr:nvGrpSpPr>
          <xdr:cNvPr id="262" name="Group 297"/>
          <xdr:cNvGrpSpPr>
            <a:grpSpLocks/>
          </xdr:cNvGrpSpPr>
        </xdr:nvGrpSpPr>
        <xdr:grpSpPr>
          <a:xfrm>
            <a:off x="117" y="1389"/>
            <a:ext cx="480" cy="43"/>
            <a:chOff x="117" y="1389"/>
            <a:chExt cx="480" cy="43"/>
          </a:xfrm>
          <a:solidFill>
            <a:srgbClr val="FFFFFF"/>
          </a:solidFill>
        </xdr:grpSpPr>
        <xdr:grpSp>
          <xdr:nvGrpSpPr>
            <xdr:cNvPr id="263" name="Group 280"/>
            <xdr:cNvGrpSpPr>
              <a:grpSpLocks/>
            </xdr:cNvGrpSpPr>
          </xdr:nvGrpSpPr>
          <xdr:grpSpPr>
            <a:xfrm>
              <a:off x="117" y="1389"/>
              <a:ext cx="480" cy="14"/>
              <a:chOff x="100" y="35"/>
              <a:chExt cx="480" cy="14"/>
            </a:xfrm>
            <a:solidFill>
              <a:srgbClr val="FFFFFF"/>
            </a:solidFill>
          </xdr:grpSpPr>
          <xdr:sp>
            <xdr:nvSpPr>
              <xdr:cNvPr id="264" name="Line 281"/>
              <xdr:cNvSpPr>
                <a:spLocks/>
              </xdr:cNvSpPr>
            </xdr:nvSpPr>
            <xdr:spPr>
              <a:xfrm>
                <a:off x="100" y="42"/>
                <a:ext cx="480" cy="0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5" name="Line 282"/>
              <xdr:cNvSpPr>
                <a:spLocks/>
              </xdr:cNvSpPr>
            </xdr:nvSpPr>
            <xdr:spPr>
              <a:xfrm>
                <a:off x="1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6" name="Line 283"/>
              <xdr:cNvSpPr>
                <a:spLocks/>
              </xdr:cNvSpPr>
            </xdr:nvSpPr>
            <xdr:spPr>
              <a:xfrm>
                <a:off x="1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7" name="Line 284"/>
              <xdr:cNvSpPr>
                <a:spLocks/>
              </xdr:cNvSpPr>
            </xdr:nvSpPr>
            <xdr:spPr>
              <a:xfrm>
                <a:off x="2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8" name="Line 285"/>
              <xdr:cNvSpPr>
                <a:spLocks/>
              </xdr:cNvSpPr>
            </xdr:nvSpPr>
            <xdr:spPr>
              <a:xfrm>
                <a:off x="2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" name="Line 286"/>
              <xdr:cNvSpPr>
                <a:spLocks/>
              </xdr:cNvSpPr>
            </xdr:nvSpPr>
            <xdr:spPr>
              <a:xfrm>
                <a:off x="2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0" name="Line 287"/>
              <xdr:cNvSpPr>
                <a:spLocks/>
              </xdr:cNvSpPr>
            </xdr:nvSpPr>
            <xdr:spPr>
              <a:xfrm>
                <a:off x="3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" name="Line 288"/>
              <xdr:cNvSpPr>
                <a:spLocks/>
              </xdr:cNvSpPr>
            </xdr:nvSpPr>
            <xdr:spPr>
              <a:xfrm>
                <a:off x="36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" name="Line 289"/>
              <xdr:cNvSpPr>
                <a:spLocks/>
              </xdr:cNvSpPr>
            </xdr:nvSpPr>
            <xdr:spPr>
              <a:xfrm>
                <a:off x="40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" name="Line 290"/>
              <xdr:cNvSpPr>
                <a:spLocks/>
              </xdr:cNvSpPr>
            </xdr:nvSpPr>
            <xdr:spPr>
              <a:xfrm>
                <a:off x="44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4" name="Line 291"/>
              <xdr:cNvSpPr>
                <a:spLocks/>
              </xdr:cNvSpPr>
            </xdr:nvSpPr>
            <xdr:spPr>
              <a:xfrm>
                <a:off x="48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5" name="Line 292"/>
              <xdr:cNvSpPr>
                <a:spLocks/>
              </xdr:cNvSpPr>
            </xdr:nvSpPr>
            <xdr:spPr>
              <a:xfrm>
                <a:off x="520" y="35"/>
                <a:ext cx="0" cy="14"/>
              </a:xfrm>
              <a:prstGeom prst="line">
                <a:avLst/>
              </a:prstGeom>
              <a:noFill/>
              <a:ln w="1905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6" name="Text Box 293"/>
            <xdr:cNvSpPr txBox="1">
              <a:spLocks noChangeArrowheads="1"/>
            </xdr:cNvSpPr>
          </xdr:nvSpPr>
          <xdr:spPr>
            <a:xfrm>
              <a:off x="117" y="1404"/>
              <a:ext cx="37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2,35</a:t>
              </a:r>
            </a:p>
          </xdr:txBody>
        </xdr:sp>
        <xdr:sp>
          <xdr:nvSpPr>
            <xdr:cNvPr id="277" name="Text Box 294"/>
            <xdr:cNvSpPr txBox="1">
              <a:spLocks noChangeArrowheads="1"/>
            </xdr:cNvSpPr>
          </xdr:nvSpPr>
          <xdr:spPr>
            <a:xfrm>
              <a:off x="516" y="1405"/>
              <a:ext cx="37" cy="27"/>
            </a:xfrm>
            <a:prstGeom prst="rect">
              <a:avLst/>
            </a:prstGeom>
            <a:solidFill>
              <a:srgbClr val="660066"/>
            </a:solidFill>
            <a:ln w="9525" cmpd="sng">
              <a:noFill/>
            </a:ln>
          </xdr:spPr>
          <xdr:txBody>
            <a:bodyPr vertOverflow="clip" wrap="square" lIns="27432" tIns="27432" rIns="27432" bIns="27432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FF00"/>
                  </a:solidFill>
                  <a:latin typeface="Arial CE"/>
                  <a:ea typeface="Arial CE"/>
                  <a:cs typeface="Arial CE"/>
                </a:rPr>
                <a:t>2,36</a:t>
              </a:r>
            </a:p>
          </xdr:txBody>
        </xdr:sp>
      </xdr:grpSp>
      <xdr:sp>
        <xdr:nvSpPr>
          <xdr:cNvPr id="278" name="Oval 309"/>
          <xdr:cNvSpPr>
            <a:spLocks/>
          </xdr:cNvSpPr>
        </xdr:nvSpPr>
        <xdr:spPr>
          <a:xfrm>
            <a:off x="492" y="1390"/>
            <a:ext cx="10" cy="9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Text Box 323"/>
          <xdr:cNvSpPr txBox="1">
            <a:spLocks noChangeArrowheads="1"/>
          </xdr:cNvSpPr>
        </xdr:nvSpPr>
        <xdr:spPr>
          <a:xfrm>
            <a:off x="488" y="1404"/>
            <a:ext cx="17" cy="27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 lIns="27432" tIns="27432" rIns="27432" bIns="27432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1</xdr:row>
      <xdr:rowOff>228600</xdr:rowOff>
    </xdr:from>
    <xdr:ext cx="6076950" cy="409575"/>
    <xdr:sp>
      <xdr:nvSpPr>
        <xdr:cNvPr id="1" name="Text Box 2"/>
        <xdr:cNvSpPr txBox="1">
          <a:spLocks noChangeArrowheads="1"/>
        </xdr:cNvSpPr>
      </xdr:nvSpPr>
      <xdr:spPr>
        <a:xfrm>
          <a:off x="2076450" y="485775"/>
          <a:ext cx="6076950" cy="409575"/>
        </a:xfrm>
        <a:prstGeom prst="rect">
          <a:avLst/>
        </a:prstGeom>
        <a:gradFill rotWithShape="1">
          <a:gsLst>
            <a:gs pos="0">
              <a:srgbClr val="333300"/>
            </a:gs>
            <a:gs pos="50000">
              <a:srgbClr val="808000"/>
            </a:gs>
            <a:gs pos="100000">
              <a:srgbClr val="333300"/>
            </a:gs>
          </a:gsLst>
          <a:lin ang="0" scaled="1"/>
        </a:gradFill>
        <a:ln w="9525" cmpd="sng">
          <a:noFill/>
        </a:ln>
      </xdr:spPr>
      <x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2200" b="1" i="0" u="none" baseline="0">
              <a:solidFill>
                <a:srgbClr val="FFCC99"/>
              </a:solidFill>
              <a:latin typeface="Arial CE"/>
              <a:ea typeface="Arial CE"/>
              <a:cs typeface="Arial CE"/>
            </a:rPr>
            <a:t>Liczba wszystkich zdobytych punktów: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9"/>
  <sheetViews>
    <sheetView showGridLines="0" showRowColHeader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2.875" defaultRowHeight="15" customHeight="1"/>
  <cols>
    <col min="1" max="1" width="9.125" style="2" customWidth="1"/>
    <col min="2" max="2" width="23.75390625" style="2" customWidth="1"/>
    <col min="3" max="3" width="8.375" style="6" bestFit="1" customWidth="1"/>
    <col min="4" max="4" width="10.125" style="6" customWidth="1"/>
    <col min="5" max="5" width="3.875" style="6" bestFit="1" customWidth="1"/>
    <col min="6" max="6" width="20.00390625" style="6" customWidth="1"/>
    <col min="7" max="7" width="23.75390625" style="11" customWidth="1"/>
    <col min="8" max="12" width="2.875" style="2" customWidth="1"/>
    <col min="13" max="13" width="3.75390625" style="2" customWidth="1"/>
    <col min="14" max="16384" width="2.875" style="2" customWidth="1"/>
  </cols>
  <sheetData>
    <row r="1" spans="2:7" ht="15" customHeight="1">
      <c r="B1" s="76" t="s">
        <v>2</v>
      </c>
      <c r="C1" s="77"/>
      <c r="D1" s="77"/>
      <c r="E1" s="77"/>
      <c r="F1" s="77"/>
      <c r="G1" s="78" t="s">
        <v>1</v>
      </c>
    </row>
    <row r="2" spans="2:7" ht="22.5" customHeight="1">
      <c r="B2" s="77"/>
      <c r="C2" s="77"/>
      <c r="D2" s="77"/>
      <c r="E2" s="77"/>
      <c r="F2" s="77"/>
      <c r="G2" s="78"/>
    </row>
    <row r="3" spans="2:7" ht="28.5" customHeight="1">
      <c r="B3" s="77"/>
      <c r="C3" s="77"/>
      <c r="D3" s="77"/>
      <c r="E3" s="77"/>
      <c r="F3" s="77"/>
      <c r="G3" s="1">
        <f>SUM(G4:G79)</f>
        <v>1</v>
      </c>
    </row>
    <row r="4" spans="2:7" ht="27" thickBot="1">
      <c r="B4" s="3"/>
      <c r="C4" s="4"/>
      <c r="D4" s="5">
        <v>7</v>
      </c>
      <c r="E4" s="80" t="s">
        <v>0</v>
      </c>
      <c r="F4" s="81">
        <v>0.7</v>
      </c>
      <c r="G4" s="79">
        <f>IF(F4=0.7,1,0)</f>
        <v>1</v>
      </c>
    </row>
    <row r="5" spans="2:7" ht="27" thickTop="1">
      <c r="B5" s="3"/>
      <c r="C5" s="4"/>
      <c r="D5" s="7">
        <v>10</v>
      </c>
      <c r="E5" s="80"/>
      <c r="F5" s="81"/>
      <c r="G5" s="79"/>
    </row>
    <row r="6" spans="2:7" ht="27" thickBot="1">
      <c r="B6" s="3"/>
      <c r="C6" s="8"/>
      <c r="D6" s="9">
        <v>9</v>
      </c>
      <c r="E6" s="80" t="s">
        <v>0</v>
      </c>
      <c r="F6" s="82"/>
      <c r="G6" s="79">
        <f>IF(F6=0.9,1,0)</f>
        <v>0</v>
      </c>
    </row>
    <row r="7" spans="2:7" ht="27" thickTop="1">
      <c r="B7" s="3"/>
      <c r="C7" s="8"/>
      <c r="D7" s="10">
        <v>10</v>
      </c>
      <c r="E7" s="80"/>
      <c r="F7" s="82"/>
      <c r="G7" s="79"/>
    </row>
    <row r="8" spans="2:7" ht="27" thickBot="1">
      <c r="B8" s="3"/>
      <c r="C8" s="4"/>
      <c r="D8" s="5">
        <v>13</v>
      </c>
      <c r="E8" s="80" t="s">
        <v>0</v>
      </c>
      <c r="F8" s="81"/>
      <c r="G8" s="79">
        <f>IF(F8=1.3,1,0)</f>
        <v>0</v>
      </c>
    </row>
    <row r="9" spans="2:7" ht="27" thickTop="1">
      <c r="B9" s="3"/>
      <c r="C9" s="4"/>
      <c r="D9" s="7">
        <v>10</v>
      </c>
      <c r="E9" s="80"/>
      <c r="F9" s="81"/>
      <c r="G9" s="79"/>
    </row>
    <row r="10" spans="2:7" ht="27" thickBot="1">
      <c r="B10" s="3"/>
      <c r="C10" s="8"/>
      <c r="D10" s="9">
        <v>26</v>
      </c>
      <c r="E10" s="80" t="s">
        <v>0</v>
      </c>
      <c r="F10" s="82"/>
      <c r="G10" s="79">
        <f>IF(F10=2.6,1,0)</f>
        <v>0</v>
      </c>
    </row>
    <row r="11" spans="2:7" ht="27" thickTop="1">
      <c r="B11" s="3"/>
      <c r="C11" s="8"/>
      <c r="D11" s="10">
        <v>10</v>
      </c>
      <c r="E11" s="80"/>
      <c r="F11" s="82"/>
      <c r="G11" s="79"/>
    </row>
    <row r="12" spans="2:7" ht="27" thickBot="1">
      <c r="B12" s="3"/>
      <c r="C12" s="4"/>
      <c r="D12" s="5">
        <v>67</v>
      </c>
      <c r="E12" s="80" t="s">
        <v>0</v>
      </c>
      <c r="F12" s="81"/>
      <c r="G12" s="79">
        <f>IF(F12=6.7,1,0)</f>
        <v>0</v>
      </c>
    </row>
    <row r="13" spans="2:7" ht="27" thickTop="1">
      <c r="B13" s="3"/>
      <c r="C13" s="4"/>
      <c r="D13" s="7">
        <v>10</v>
      </c>
      <c r="E13" s="80"/>
      <c r="F13" s="81"/>
      <c r="G13" s="79"/>
    </row>
    <row r="14" spans="2:7" ht="27" thickBot="1">
      <c r="B14" s="3"/>
      <c r="C14" s="8"/>
      <c r="D14" s="9">
        <v>90</v>
      </c>
      <c r="E14" s="80" t="s">
        <v>0</v>
      </c>
      <c r="F14" s="82"/>
      <c r="G14" s="79">
        <f>IF(F14=9,1,0)</f>
        <v>0</v>
      </c>
    </row>
    <row r="15" spans="2:7" ht="27" thickTop="1">
      <c r="B15" s="3"/>
      <c r="C15" s="8"/>
      <c r="D15" s="10">
        <v>10</v>
      </c>
      <c r="E15" s="80"/>
      <c r="F15" s="82"/>
      <c r="G15" s="79"/>
    </row>
    <row r="16" spans="2:7" ht="27" thickBot="1">
      <c r="B16" s="3"/>
      <c r="C16" s="4"/>
      <c r="D16" s="5">
        <v>108</v>
      </c>
      <c r="E16" s="80" t="s">
        <v>0</v>
      </c>
      <c r="F16" s="81"/>
      <c r="G16" s="79">
        <f>IF(F16=10.8,1,0)</f>
        <v>0</v>
      </c>
    </row>
    <row r="17" spans="2:7" ht="27" thickTop="1">
      <c r="B17" s="3"/>
      <c r="C17" s="4"/>
      <c r="D17" s="7">
        <v>10</v>
      </c>
      <c r="E17" s="80"/>
      <c r="F17" s="81"/>
      <c r="G17" s="79"/>
    </row>
    <row r="18" spans="2:7" ht="27" thickBot="1">
      <c r="B18" s="3"/>
      <c r="C18" s="8"/>
      <c r="D18" s="9">
        <v>174</v>
      </c>
      <c r="E18" s="80" t="s">
        <v>0</v>
      </c>
      <c r="F18" s="82"/>
      <c r="G18" s="79">
        <f>IF(F18=17.4,1,0)</f>
        <v>0</v>
      </c>
    </row>
    <row r="19" spans="2:7" ht="27" thickTop="1">
      <c r="B19" s="3"/>
      <c r="C19" s="8"/>
      <c r="D19" s="10">
        <v>10</v>
      </c>
      <c r="E19" s="80"/>
      <c r="F19" s="82"/>
      <c r="G19" s="79"/>
    </row>
    <row r="20" spans="2:7" ht="27" thickBot="1">
      <c r="B20" s="3"/>
      <c r="C20" s="4"/>
      <c r="D20" s="5">
        <v>221</v>
      </c>
      <c r="E20" s="80" t="s">
        <v>0</v>
      </c>
      <c r="F20" s="81"/>
      <c r="G20" s="79">
        <f>IF(F20=22.1,1,0)</f>
        <v>0</v>
      </c>
    </row>
    <row r="21" spans="2:7" ht="27" thickTop="1">
      <c r="B21" s="3"/>
      <c r="C21" s="4"/>
      <c r="D21" s="7">
        <v>10</v>
      </c>
      <c r="E21" s="80"/>
      <c r="F21" s="81"/>
      <c r="G21" s="79"/>
    </row>
    <row r="22" spans="2:7" ht="27" thickBot="1">
      <c r="B22" s="3"/>
      <c r="C22" s="8"/>
      <c r="D22" s="9">
        <v>479</v>
      </c>
      <c r="E22" s="80" t="s">
        <v>0</v>
      </c>
      <c r="F22" s="82"/>
      <c r="G22" s="79">
        <f>IF(F22=47.9,1,0)</f>
        <v>0</v>
      </c>
    </row>
    <row r="23" spans="2:7" ht="27" thickTop="1">
      <c r="B23" s="3"/>
      <c r="C23" s="8"/>
      <c r="D23" s="10">
        <v>10</v>
      </c>
      <c r="E23" s="80"/>
      <c r="F23" s="82"/>
      <c r="G23" s="79"/>
    </row>
    <row r="24" spans="2:7" ht="27" thickBot="1">
      <c r="B24" s="3"/>
      <c r="C24" s="4"/>
      <c r="D24" s="5">
        <v>650</v>
      </c>
      <c r="E24" s="80" t="s">
        <v>0</v>
      </c>
      <c r="F24" s="81"/>
      <c r="G24" s="79">
        <f>IF(F24=65,1,0)</f>
        <v>0</v>
      </c>
    </row>
    <row r="25" spans="2:7" ht="27" thickTop="1">
      <c r="B25" s="3"/>
      <c r="C25" s="4"/>
      <c r="D25" s="7">
        <v>10</v>
      </c>
      <c r="E25" s="80"/>
      <c r="F25" s="81"/>
      <c r="G25" s="79"/>
    </row>
    <row r="26" spans="2:7" ht="27" thickBot="1">
      <c r="B26" s="3"/>
      <c r="C26" s="8"/>
      <c r="D26" s="9">
        <v>1145</v>
      </c>
      <c r="E26" s="80" t="s">
        <v>0</v>
      </c>
      <c r="F26" s="82"/>
      <c r="G26" s="79">
        <f>IF(F26=114.5,1,0)</f>
        <v>0</v>
      </c>
    </row>
    <row r="27" spans="2:7" ht="27" thickTop="1">
      <c r="B27" s="3"/>
      <c r="C27" s="8"/>
      <c r="D27" s="10">
        <v>10</v>
      </c>
      <c r="E27" s="80"/>
      <c r="F27" s="82"/>
      <c r="G27" s="79"/>
    </row>
    <row r="28" spans="2:7" ht="27" thickBot="1">
      <c r="B28" s="3"/>
      <c r="C28" s="84">
        <v>1</v>
      </c>
      <c r="D28" s="5">
        <v>6</v>
      </c>
      <c r="E28" s="80" t="s">
        <v>0</v>
      </c>
      <c r="F28" s="81"/>
      <c r="G28" s="79">
        <f>IF(F28=1.6,1,0)</f>
        <v>0</v>
      </c>
    </row>
    <row r="29" spans="2:7" ht="27" thickTop="1">
      <c r="B29" s="3"/>
      <c r="C29" s="84"/>
      <c r="D29" s="7">
        <v>10</v>
      </c>
      <c r="E29" s="80"/>
      <c r="F29" s="81"/>
      <c r="G29" s="79"/>
    </row>
    <row r="30" spans="2:7" ht="27" thickBot="1">
      <c r="B30" s="3"/>
      <c r="C30" s="83">
        <v>4</v>
      </c>
      <c r="D30" s="9">
        <v>2</v>
      </c>
      <c r="E30" s="80" t="s">
        <v>0</v>
      </c>
      <c r="F30" s="82"/>
      <c r="G30" s="79">
        <f>IF(F30=4.2,1,0)</f>
        <v>0</v>
      </c>
    </row>
    <row r="31" spans="2:7" ht="27" thickTop="1">
      <c r="B31" s="3"/>
      <c r="C31" s="83"/>
      <c r="D31" s="10">
        <v>10</v>
      </c>
      <c r="E31" s="80"/>
      <c r="F31" s="82"/>
      <c r="G31" s="79"/>
    </row>
    <row r="32" spans="2:7" ht="27" thickBot="1">
      <c r="B32" s="3"/>
      <c r="C32" s="84">
        <v>26</v>
      </c>
      <c r="D32" s="5">
        <v>5</v>
      </c>
      <c r="E32" s="80" t="s">
        <v>0</v>
      </c>
      <c r="F32" s="81"/>
      <c r="G32" s="79">
        <f>IF(F32=26.5,1,0)</f>
        <v>0</v>
      </c>
    </row>
    <row r="33" spans="2:7" ht="27" thickTop="1">
      <c r="B33" s="3"/>
      <c r="C33" s="84"/>
      <c r="D33" s="7">
        <v>10</v>
      </c>
      <c r="E33" s="80"/>
      <c r="F33" s="81"/>
      <c r="G33" s="79"/>
    </row>
    <row r="34" spans="2:7" ht="27" thickBot="1">
      <c r="B34" s="3"/>
      <c r="C34" s="83">
        <v>315</v>
      </c>
      <c r="D34" s="9">
        <v>4</v>
      </c>
      <c r="E34" s="80" t="s">
        <v>0</v>
      </c>
      <c r="F34" s="82"/>
      <c r="G34" s="79">
        <f>IF(F34=315.4,1,0)</f>
        <v>0</v>
      </c>
    </row>
    <row r="35" spans="2:7" ht="27" thickTop="1">
      <c r="B35" s="3"/>
      <c r="C35" s="83"/>
      <c r="D35" s="10">
        <v>10</v>
      </c>
      <c r="E35" s="80"/>
      <c r="F35" s="82"/>
      <c r="G35" s="79"/>
    </row>
    <row r="36" spans="2:7" ht="27" thickBot="1">
      <c r="B36" s="3"/>
      <c r="C36" s="4"/>
      <c r="D36" s="5">
        <v>7</v>
      </c>
      <c r="E36" s="80" t="s">
        <v>0</v>
      </c>
      <c r="F36" s="81"/>
      <c r="G36" s="79">
        <f>IF(F36=0.07,1,0)</f>
        <v>0</v>
      </c>
    </row>
    <row r="37" spans="2:7" ht="27" thickTop="1">
      <c r="B37" s="3"/>
      <c r="C37" s="4"/>
      <c r="D37" s="7">
        <v>100</v>
      </c>
      <c r="E37" s="80"/>
      <c r="F37" s="81"/>
      <c r="G37" s="79"/>
    </row>
    <row r="38" spans="2:7" ht="27" thickBot="1">
      <c r="B38" s="3"/>
      <c r="C38" s="8"/>
      <c r="D38" s="9">
        <v>26</v>
      </c>
      <c r="E38" s="80" t="s">
        <v>0</v>
      </c>
      <c r="F38" s="82"/>
      <c r="G38" s="79">
        <f>IF(F38=0.26,1,0)</f>
        <v>0</v>
      </c>
    </row>
    <row r="39" spans="2:7" ht="27" thickTop="1">
      <c r="B39" s="3"/>
      <c r="C39" s="8"/>
      <c r="D39" s="10">
        <v>100</v>
      </c>
      <c r="E39" s="80"/>
      <c r="F39" s="82"/>
      <c r="G39" s="79"/>
    </row>
    <row r="40" spans="2:7" ht="27" thickBot="1">
      <c r="B40" s="3"/>
      <c r="C40" s="4"/>
      <c r="D40" s="5">
        <v>85</v>
      </c>
      <c r="E40" s="80" t="s">
        <v>0</v>
      </c>
      <c r="F40" s="81"/>
      <c r="G40" s="79">
        <f>IF(F40=0.85,1,0)</f>
        <v>0</v>
      </c>
    </row>
    <row r="41" spans="2:7" ht="27" thickTop="1">
      <c r="B41" s="3"/>
      <c r="C41" s="4"/>
      <c r="D41" s="7">
        <v>100</v>
      </c>
      <c r="E41" s="80"/>
      <c r="F41" s="81"/>
      <c r="G41" s="79"/>
    </row>
    <row r="42" spans="2:7" ht="27" thickBot="1">
      <c r="B42" s="3"/>
      <c r="C42" s="8"/>
      <c r="D42" s="9">
        <v>305</v>
      </c>
      <c r="E42" s="80" t="s">
        <v>0</v>
      </c>
      <c r="F42" s="82"/>
      <c r="G42" s="79">
        <f>IF(F42=3.05,1,0)</f>
        <v>0</v>
      </c>
    </row>
    <row r="43" spans="2:7" ht="27" thickTop="1">
      <c r="B43" s="3"/>
      <c r="C43" s="8"/>
      <c r="D43" s="10">
        <v>100</v>
      </c>
      <c r="E43" s="80"/>
      <c r="F43" s="82"/>
      <c r="G43" s="79"/>
    </row>
    <row r="44" spans="2:7" ht="27" thickBot="1">
      <c r="B44" s="3"/>
      <c r="C44" s="4"/>
      <c r="D44" s="5">
        <v>742</v>
      </c>
      <c r="E44" s="80" t="s">
        <v>0</v>
      </c>
      <c r="F44" s="81"/>
      <c r="G44" s="79">
        <f>IF(F44=7.42,1,0)</f>
        <v>0</v>
      </c>
    </row>
    <row r="45" spans="2:7" ht="27" thickTop="1">
      <c r="B45" s="3"/>
      <c r="C45" s="4"/>
      <c r="D45" s="7">
        <v>100</v>
      </c>
      <c r="E45" s="80"/>
      <c r="F45" s="81"/>
      <c r="G45" s="79"/>
    </row>
    <row r="46" spans="2:7" ht="27" thickBot="1">
      <c r="B46" s="3"/>
      <c r="C46" s="8"/>
      <c r="D46" s="9">
        <v>1250</v>
      </c>
      <c r="E46" s="80" t="s">
        <v>0</v>
      </c>
      <c r="F46" s="82"/>
      <c r="G46" s="79">
        <f>IF(F46=12.5,1,0)</f>
        <v>0</v>
      </c>
    </row>
    <row r="47" spans="2:7" ht="27" thickTop="1">
      <c r="B47" s="3"/>
      <c r="C47" s="8"/>
      <c r="D47" s="10">
        <v>100</v>
      </c>
      <c r="E47" s="80"/>
      <c r="F47" s="82"/>
      <c r="G47" s="79"/>
    </row>
    <row r="48" spans="2:7" ht="27" thickBot="1">
      <c r="B48" s="3"/>
      <c r="C48" s="4"/>
      <c r="D48" s="5">
        <v>6043</v>
      </c>
      <c r="E48" s="80" t="s">
        <v>0</v>
      </c>
      <c r="F48" s="81"/>
      <c r="G48" s="79">
        <f>IF(F48=60.43,1,0)</f>
        <v>0</v>
      </c>
    </row>
    <row r="49" spans="2:7" ht="27" thickTop="1">
      <c r="B49" s="3"/>
      <c r="C49" s="4"/>
      <c r="D49" s="7">
        <v>100</v>
      </c>
      <c r="E49" s="80"/>
      <c r="F49" s="81"/>
      <c r="G49" s="79"/>
    </row>
    <row r="50" spans="2:7" ht="27" thickBot="1">
      <c r="B50" s="3"/>
      <c r="C50" s="83">
        <v>4</v>
      </c>
      <c r="D50" s="9">
        <v>6</v>
      </c>
      <c r="E50" s="80" t="s">
        <v>0</v>
      </c>
      <c r="F50" s="82"/>
      <c r="G50" s="79">
        <f>IF(F50=4.06,1,0)</f>
        <v>0</v>
      </c>
    </row>
    <row r="51" spans="2:7" ht="27" thickTop="1">
      <c r="B51" s="3"/>
      <c r="C51" s="83"/>
      <c r="D51" s="10">
        <v>100</v>
      </c>
      <c r="E51" s="80"/>
      <c r="F51" s="82"/>
      <c r="G51" s="79"/>
    </row>
    <row r="52" spans="2:7" ht="27" thickBot="1">
      <c r="B52" s="3"/>
      <c r="C52" s="84">
        <v>2</v>
      </c>
      <c r="D52" s="5">
        <v>53</v>
      </c>
      <c r="E52" s="80" t="s">
        <v>0</v>
      </c>
      <c r="F52" s="81"/>
      <c r="G52" s="79">
        <f>IF(F52=2.53,1,0)</f>
        <v>0</v>
      </c>
    </row>
    <row r="53" spans="2:7" ht="27" thickTop="1">
      <c r="B53" s="3"/>
      <c r="C53" s="84"/>
      <c r="D53" s="7">
        <v>100</v>
      </c>
      <c r="E53" s="80"/>
      <c r="F53" s="81"/>
      <c r="G53" s="79"/>
    </row>
    <row r="54" spans="2:7" ht="27" thickBot="1">
      <c r="B54" s="3"/>
      <c r="C54" s="83">
        <v>10</v>
      </c>
      <c r="D54" s="9">
        <v>29</v>
      </c>
      <c r="E54" s="80" t="s">
        <v>0</v>
      </c>
      <c r="F54" s="82"/>
      <c r="G54" s="79">
        <f>IF(F54=10.29,1,0)</f>
        <v>0</v>
      </c>
    </row>
    <row r="55" spans="2:7" ht="27" thickTop="1">
      <c r="B55" s="3"/>
      <c r="C55" s="83"/>
      <c r="D55" s="10">
        <v>100</v>
      </c>
      <c r="E55" s="80"/>
      <c r="F55" s="82"/>
      <c r="G55" s="79"/>
    </row>
    <row r="56" spans="2:7" ht="27" thickBot="1">
      <c r="B56" s="3"/>
      <c r="C56" s="4"/>
      <c r="D56" s="5">
        <v>5</v>
      </c>
      <c r="E56" s="80" t="s">
        <v>0</v>
      </c>
      <c r="F56" s="81"/>
      <c r="G56" s="79">
        <f>IF(F56=0.005,1,0)</f>
        <v>0</v>
      </c>
    </row>
    <row r="57" spans="2:7" ht="27" thickTop="1">
      <c r="B57" s="3"/>
      <c r="C57" s="4"/>
      <c r="D57" s="7">
        <v>1000</v>
      </c>
      <c r="E57" s="80"/>
      <c r="F57" s="81"/>
      <c r="G57" s="79"/>
    </row>
    <row r="58" spans="2:7" ht="27" thickBot="1">
      <c r="B58" s="3"/>
      <c r="C58" s="8"/>
      <c r="D58" s="9">
        <v>28</v>
      </c>
      <c r="E58" s="80" t="s">
        <v>0</v>
      </c>
      <c r="F58" s="82"/>
      <c r="G58" s="79">
        <f>IF(F58=0.028,1,0)</f>
        <v>0</v>
      </c>
    </row>
    <row r="59" spans="2:7" ht="27" thickTop="1">
      <c r="B59" s="3"/>
      <c r="C59" s="8"/>
      <c r="D59" s="10">
        <v>1000</v>
      </c>
      <c r="E59" s="80"/>
      <c r="F59" s="82"/>
      <c r="G59" s="79"/>
    </row>
    <row r="60" spans="2:7" ht="27" thickBot="1">
      <c r="B60" s="3"/>
      <c r="C60" s="4"/>
      <c r="D60" s="5">
        <v>77</v>
      </c>
      <c r="E60" s="80" t="s">
        <v>0</v>
      </c>
      <c r="F60" s="81"/>
      <c r="G60" s="79">
        <f>IF(F60=0.077,1,0)</f>
        <v>0</v>
      </c>
    </row>
    <row r="61" spans="2:7" ht="27" thickTop="1">
      <c r="B61" s="3"/>
      <c r="C61" s="4"/>
      <c r="D61" s="7">
        <v>1000</v>
      </c>
      <c r="E61" s="80"/>
      <c r="F61" s="81"/>
      <c r="G61" s="79"/>
    </row>
    <row r="62" spans="2:7" ht="27" thickBot="1">
      <c r="B62" s="3"/>
      <c r="C62" s="8"/>
      <c r="D62" s="9">
        <v>350</v>
      </c>
      <c r="E62" s="80" t="s">
        <v>0</v>
      </c>
      <c r="F62" s="82"/>
      <c r="G62" s="79">
        <f>IF(F62=0.35,1,0)</f>
        <v>0</v>
      </c>
    </row>
    <row r="63" spans="2:7" ht="27" thickTop="1">
      <c r="B63" s="3"/>
      <c r="C63" s="8"/>
      <c r="D63" s="10">
        <v>1000</v>
      </c>
      <c r="E63" s="80"/>
      <c r="F63" s="82"/>
      <c r="G63" s="79"/>
    </row>
    <row r="64" spans="2:7" ht="27" thickBot="1">
      <c r="B64" s="3"/>
      <c r="C64" s="4"/>
      <c r="D64" s="5">
        <v>601</v>
      </c>
      <c r="E64" s="80" t="s">
        <v>0</v>
      </c>
      <c r="F64" s="81"/>
      <c r="G64" s="79">
        <f>IF(F64=0.601,1,0)</f>
        <v>0</v>
      </c>
    </row>
    <row r="65" spans="2:7" ht="27" thickTop="1">
      <c r="B65" s="3"/>
      <c r="C65" s="4"/>
      <c r="D65" s="7">
        <v>1000</v>
      </c>
      <c r="E65" s="80"/>
      <c r="F65" s="81"/>
      <c r="G65" s="79"/>
    </row>
    <row r="66" spans="2:7" ht="27" thickBot="1">
      <c r="B66" s="3"/>
      <c r="C66" s="8"/>
      <c r="D66" s="9">
        <v>1050</v>
      </c>
      <c r="E66" s="80" t="s">
        <v>0</v>
      </c>
      <c r="F66" s="82"/>
      <c r="G66" s="79">
        <f>IF(F66=1.05,1,0)</f>
        <v>0</v>
      </c>
    </row>
    <row r="67" spans="2:7" ht="27" thickTop="1">
      <c r="B67" s="3"/>
      <c r="C67" s="8"/>
      <c r="D67" s="10">
        <v>1000</v>
      </c>
      <c r="E67" s="80"/>
      <c r="F67" s="82"/>
      <c r="G67" s="79"/>
    </row>
    <row r="68" spans="2:7" ht="27" thickBot="1">
      <c r="B68" s="3"/>
      <c r="C68" s="4"/>
      <c r="D68" s="5">
        <v>2460</v>
      </c>
      <c r="E68" s="80" t="s">
        <v>0</v>
      </c>
      <c r="F68" s="81"/>
      <c r="G68" s="79">
        <f>IF(F68=2.46,1,0)</f>
        <v>0</v>
      </c>
    </row>
    <row r="69" spans="2:7" ht="27" thickTop="1">
      <c r="B69" s="3"/>
      <c r="C69" s="4"/>
      <c r="D69" s="7">
        <v>1000</v>
      </c>
      <c r="E69" s="80"/>
      <c r="F69" s="81"/>
      <c r="G69" s="79"/>
    </row>
    <row r="70" spans="2:7" ht="27" thickBot="1">
      <c r="B70" s="3"/>
      <c r="C70" s="8"/>
      <c r="D70" s="9">
        <v>5665</v>
      </c>
      <c r="E70" s="80" t="s">
        <v>0</v>
      </c>
      <c r="F70" s="82"/>
      <c r="G70" s="79">
        <f>IF(F70=5.665,1,0)</f>
        <v>0</v>
      </c>
    </row>
    <row r="71" spans="2:7" ht="27" thickTop="1">
      <c r="B71" s="3"/>
      <c r="C71" s="8"/>
      <c r="D71" s="10">
        <v>1000</v>
      </c>
      <c r="E71" s="80"/>
      <c r="F71" s="82"/>
      <c r="G71" s="79"/>
    </row>
    <row r="72" spans="2:7" ht="27" thickBot="1">
      <c r="B72" s="3"/>
      <c r="C72" s="84">
        <v>1</v>
      </c>
      <c r="D72" s="5">
        <v>4</v>
      </c>
      <c r="E72" s="80" t="s">
        <v>0</v>
      </c>
      <c r="F72" s="81"/>
      <c r="G72" s="79">
        <f>IF(F72=1.004,1,0)</f>
        <v>0</v>
      </c>
    </row>
    <row r="73" spans="2:7" ht="27" thickTop="1">
      <c r="B73" s="3"/>
      <c r="C73" s="84"/>
      <c r="D73" s="7">
        <v>1000</v>
      </c>
      <c r="E73" s="80"/>
      <c r="F73" s="81"/>
      <c r="G73" s="79"/>
    </row>
    <row r="74" spans="2:7" ht="27" thickBot="1">
      <c r="B74" s="3"/>
      <c r="C74" s="83">
        <v>3</v>
      </c>
      <c r="D74" s="9">
        <v>25</v>
      </c>
      <c r="E74" s="80" t="s">
        <v>0</v>
      </c>
      <c r="F74" s="82"/>
      <c r="G74" s="79">
        <f>IF(F74=3.025,1,0)</f>
        <v>0</v>
      </c>
    </row>
    <row r="75" spans="2:7" ht="27" thickTop="1">
      <c r="B75" s="3"/>
      <c r="C75" s="83"/>
      <c r="D75" s="10">
        <v>1000</v>
      </c>
      <c r="E75" s="80"/>
      <c r="F75" s="82"/>
      <c r="G75" s="79"/>
    </row>
    <row r="76" spans="2:7" ht="27" thickBot="1">
      <c r="B76" s="3"/>
      <c r="C76" s="84">
        <v>18</v>
      </c>
      <c r="D76" s="5">
        <v>306</v>
      </c>
      <c r="E76" s="80" t="s">
        <v>0</v>
      </c>
      <c r="F76" s="81"/>
      <c r="G76" s="79">
        <f>IF(F76=18.306,1,0)</f>
        <v>0</v>
      </c>
    </row>
    <row r="77" spans="2:7" ht="27" thickTop="1">
      <c r="B77" s="3"/>
      <c r="C77" s="84"/>
      <c r="D77" s="7">
        <v>1000</v>
      </c>
      <c r="E77" s="80"/>
      <c r="F77" s="81"/>
      <c r="G77" s="79"/>
    </row>
    <row r="78" spans="2:7" ht="27" thickBot="1">
      <c r="B78" s="3"/>
      <c r="C78" s="83">
        <v>9</v>
      </c>
      <c r="D78" s="9">
        <v>810</v>
      </c>
      <c r="E78" s="80" t="s">
        <v>0</v>
      </c>
      <c r="F78" s="82"/>
      <c r="G78" s="79">
        <f>IF(F78=9.81,1,0)</f>
        <v>0</v>
      </c>
    </row>
    <row r="79" spans="2:7" ht="27" thickTop="1">
      <c r="B79" s="3"/>
      <c r="C79" s="83"/>
      <c r="D79" s="10">
        <v>1000</v>
      </c>
      <c r="E79" s="80"/>
      <c r="F79" s="82"/>
      <c r="G79" s="79"/>
    </row>
  </sheetData>
  <sheetProtection sheet="1" objects="1" scenarios="1"/>
  <mergeCells count="127">
    <mergeCell ref="F22:F23"/>
    <mergeCell ref="F24:F25"/>
    <mergeCell ref="F34:F35"/>
    <mergeCell ref="F26:F27"/>
    <mergeCell ref="F28:F29"/>
    <mergeCell ref="F30:F31"/>
    <mergeCell ref="F32:F33"/>
    <mergeCell ref="F10:F11"/>
    <mergeCell ref="F12:F13"/>
    <mergeCell ref="F14:F15"/>
    <mergeCell ref="F16:F17"/>
    <mergeCell ref="F18:F19"/>
    <mergeCell ref="F20:F21"/>
    <mergeCell ref="C52:C53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C28:C29"/>
    <mergeCell ref="C30:C31"/>
    <mergeCell ref="C32:C33"/>
    <mergeCell ref="C34:C35"/>
    <mergeCell ref="E34:E35"/>
    <mergeCell ref="C50:C51"/>
    <mergeCell ref="E28:E29"/>
    <mergeCell ref="E30:E31"/>
    <mergeCell ref="E32:E33"/>
    <mergeCell ref="C78:C79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C74:C75"/>
    <mergeCell ref="C76:C77"/>
    <mergeCell ref="E70:E71"/>
    <mergeCell ref="E72:E73"/>
    <mergeCell ref="E74:E75"/>
    <mergeCell ref="E76:E77"/>
    <mergeCell ref="C54:C55"/>
    <mergeCell ref="C72:C73"/>
    <mergeCell ref="E54:E55"/>
    <mergeCell ref="E56:E57"/>
    <mergeCell ref="E58:E59"/>
    <mergeCell ref="E60:E61"/>
    <mergeCell ref="E62:E63"/>
    <mergeCell ref="E64:E65"/>
    <mergeCell ref="E66:E67"/>
    <mergeCell ref="E68:E69"/>
    <mergeCell ref="E78:E79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76:F77"/>
    <mergeCell ref="F62:F63"/>
    <mergeCell ref="F64:F65"/>
    <mergeCell ref="F66:F67"/>
    <mergeCell ref="F68:F69"/>
    <mergeCell ref="F54:F55"/>
    <mergeCell ref="F56:F57"/>
    <mergeCell ref="F58:F59"/>
    <mergeCell ref="F60:F61"/>
    <mergeCell ref="F78:F79"/>
    <mergeCell ref="G4:G5"/>
    <mergeCell ref="G70:G71"/>
    <mergeCell ref="G72:G73"/>
    <mergeCell ref="G74:G75"/>
    <mergeCell ref="G76:G77"/>
    <mergeCell ref="G78:G79"/>
    <mergeCell ref="F70:F71"/>
    <mergeCell ref="F72:F73"/>
    <mergeCell ref="F74:F75"/>
    <mergeCell ref="G58:G59"/>
    <mergeCell ref="G60:G61"/>
    <mergeCell ref="G62:G63"/>
    <mergeCell ref="G64:G65"/>
    <mergeCell ref="G66:G67"/>
    <mergeCell ref="G68:G69"/>
    <mergeCell ref="G46:G47"/>
    <mergeCell ref="G48:G49"/>
    <mergeCell ref="G50:G51"/>
    <mergeCell ref="G52:G53"/>
    <mergeCell ref="G54:G55"/>
    <mergeCell ref="G56:G57"/>
    <mergeCell ref="G34:G35"/>
    <mergeCell ref="G36:G37"/>
    <mergeCell ref="G38:G39"/>
    <mergeCell ref="G40:G41"/>
    <mergeCell ref="G42:G43"/>
    <mergeCell ref="G44:G45"/>
    <mergeCell ref="G22:G23"/>
    <mergeCell ref="G24:G25"/>
    <mergeCell ref="G26:G27"/>
    <mergeCell ref="G28:G29"/>
    <mergeCell ref="G30:G31"/>
    <mergeCell ref="G32:G33"/>
    <mergeCell ref="G10:G11"/>
    <mergeCell ref="G12:G13"/>
    <mergeCell ref="G14:G15"/>
    <mergeCell ref="G16:G17"/>
    <mergeCell ref="G18:G19"/>
    <mergeCell ref="G20:G21"/>
    <mergeCell ref="B1:F3"/>
    <mergeCell ref="G1:G2"/>
    <mergeCell ref="G6:G7"/>
    <mergeCell ref="G8:G9"/>
    <mergeCell ref="E4:E5"/>
    <mergeCell ref="F4:F5"/>
    <mergeCell ref="E6:E7"/>
    <mergeCell ref="E8:E9"/>
    <mergeCell ref="F6:F7"/>
    <mergeCell ref="F8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showGridLines="0" showRowColHeaders="0" showOutlineSymbols="0" zoomScalePageLayoutView="0" workbookViewId="0" topLeftCell="A1">
      <pane ySplit="3" topLeftCell="A10" activePane="bottomLeft" state="frozen"/>
      <selection pane="topLeft" activeCell="A1" sqref="A1"/>
      <selection pane="bottomLeft" activeCell="C5" sqref="C5"/>
    </sheetView>
  </sheetViews>
  <sheetFormatPr defaultColWidth="9.00390625" defaultRowHeight="29.25" customHeight="1"/>
  <cols>
    <col min="1" max="1" width="4.75390625" style="20" customWidth="1"/>
    <col min="2" max="2" width="77.00390625" style="23" bestFit="1" customWidth="1"/>
    <col min="3" max="3" width="16.375" style="23" customWidth="1"/>
    <col min="4" max="4" width="7.75390625" style="20" customWidth="1"/>
    <col min="5" max="16384" width="9.125" style="20" customWidth="1"/>
  </cols>
  <sheetData>
    <row r="1" spans="2:4" ht="19.5" customHeight="1">
      <c r="B1" s="85" t="s">
        <v>19</v>
      </c>
      <c r="C1" s="86" t="s">
        <v>1</v>
      </c>
      <c r="D1" s="86"/>
    </row>
    <row r="2" spans="2:4" ht="19.5" customHeight="1">
      <c r="B2" s="85"/>
      <c r="C2" s="86"/>
      <c r="D2" s="86"/>
    </row>
    <row r="3" spans="2:4" ht="33.75" customHeight="1">
      <c r="B3" s="85"/>
      <c r="C3" s="87">
        <f>SUM(D4:D19)</f>
        <v>1</v>
      </c>
      <c r="D3" s="87"/>
    </row>
    <row r="4" spans="2:4" ht="29.25" customHeight="1">
      <c r="B4" s="21" t="s">
        <v>3</v>
      </c>
      <c r="C4" s="24">
        <v>0.15</v>
      </c>
      <c r="D4" s="26">
        <f>IF(C4=0.15,1,0)</f>
        <v>1</v>
      </c>
    </row>
    <row r="5" spans="2:4" ht="29.25" customHeight="1">
      <c r="B5" s="22" t="s">
        <v>18</v>
      </c>
      <c r="C5" s="25"/>
      <c r="D5" s="27">
        <f>IF(C5=0.008,1,0)</f>
        <v>0</v>
      </c>
    </row>
    <row r="6" spans="2:4" ht="29.25" customHeight="1">
      <c r="B6" s="21" t="s">
        <v>4</v>
      </c>
      <c r="C6" s="24"/>
      <c r="D6" s="26">
        <f>IF(C6=1.2,1,0)</f>
        <v>0</v>
      </c>
    </row>
    <row r="7" spans="2:4" ht="29.25" customHeight="1">
      <c r="B7" s="22" t="s">
        <v>5</v>
      </c>
      <c r="C7" s="25"/>
      <c r="D7" s="27">
        <f>IF(C7=10.01,1,0)</f>
        <v>0</v>
      </c>
    </row>
    <row r="8" spans="2:4" ht="29.25" customHeight="1">
      <c r="B8" s="21" t="s">
        <v>6</v>
      </c>
      <c r="C8" s="24"/>
      <c r="D8" s="26">
        <f>IF(C8=6.098,1,0)</f>
        <v>0</v>
      </c>
    </row>
    <row r="9" spans="2:4" ht="29.25" customHeight="1">
      <c r="B9" s="22" t="s">
        <v>7</v>
      </c>
      <c r="C9" s="25"/>
      <c r="D9" s="27">
        <f>IF(C9=200.905,1,0)</f>
        <v>0</v>
      </c>
    </row>
    <row r="10" spans="2:4" ht="29.25" customHeight="1">
      <c r="B10" s="21" t="s">
        <v>8</v>
      </c>
      <c r="C10" s="24"/>
      <c r="D10" s="26">
        <f>IF(C10=0.055,1,0)</f>
        <v>0</v>
      </c>
    </row>
    <row r="11" spans="2:4" ht="29.25" customHeight="1">
      <c r="B11" s="22" t="s">
        <v>9</v>
      </c>
      <c r="C11" s="25"/>
      <c r="D11" s="27">
        <f>IF(C11=0.505,1,0)</f>
        <v>0</v>
      </c>
    </row>
    <row r="12" spans="2:4" ht="29.25" customHeight="1">
      <c r="B12" s="21" t="s">
        <v>10</v>
      </c>
      <c r="C12" s="24"/>
      <c r="D12" s="26">
        <f>IF(C12=0.55,1,0)</f>
        <v>0</v>
      </c>
    </row>
    <row r="13" spans="2:4" ht="29.25" customHeight="1">
      <c r="B13" s="22" t="s">
        <v>11</v>
      </c>
      <c r="C13" s="25"/>
      <c r="D13" s="27">
        <f>IF(C13=0.05,1,0)</f>
        <v>0</v>
      </c>
    </row>
    <row r="14" spans="2:4" ht="29.25" customHeight="1">
      <c r="B14" s="21" t="s">
        <v>12</v>
      </c>
      <c r="C14" s="24"/>
      <c r="D14" s="26">
        <f>IF(C14=0.005,1,0)</f>
        <v>0</v>
      </c>
    </row>
    <row r="15" spans="2:4" ht="29.25" customHeight="1">
      <c r="B15" s="22" t="s">
        <v>13</v>
      </c>
      <c r="C15" s="25"/>
      <c r="D15" s="27">
        <f>IF(C15=9.478,1,0)</f>
        <v>0</v>
      </c>
    </row>
    <row r="16" spans="2:4" ht="29.25" customHeight="1">
      <c r="B16" s="21" t="s">
        <v>14</v>
      </c>
      <c r="C16" s="24"/>
      <c r="D16" s="26">
        <f>IF(C16=450.45,1,0)</f>
        <v>0</v>
      </c>
    </row>
    <row r="17" spans="2:4" ht="29.25" customHeight="1">
      <c r="B17" s="22" t="s">
        <v>15</v>
      </c>
      <c r="C17" s="25"/>
      <c r="D17" s="27">
        <f>IF(C17=69.96,1,0)</f>
        <v>0</v>
      </c>
    </row>
    <row r="18" spans="2:4" ht="29.25" customHeight="1">
      <c r="B18" s="21" t="s">
        <v>16</v>
      </c>
      <c r="C18" s="24"/>
      <c r="D18" s="26">
        <f>IF(C18=33.333,1,0)</f>
        <v>0</v>
      </c>
    </row>
    <row r="19" spans="2:4" ht="29.25" customHeight="1">
      <c r="B19" s="22" t="s">
        <v>17</v>
      </c>
      <c r="C19" s="25"/>
      <c r="D19" s="27">
        <f>IF(C19=5000.1,1,0)</f>
        <v>0</v>
      </c>
    </row>
  </sheetData>
  <sheetProtection sheet="1" objects="1" scenarios="1"/>
  <mergeCells count="3">
    <mergeCell ref="B1:B3"/>
    <mergeCell ref="C1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showRowColHeader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C23" sqref="C23"/>
    </sheetView>
  </sheetViews>
  <sheetFormatPr defaultColWidth="7.625" defaultRowHeight="39.75" customHeight="1"/>
  <cols>
    <col min="1" max="1" width="18.125" style="12" customWidth="1"/>
    <col min="2" max="2" width="19.00390625" style="12" bestFit="1" customWidth="1"/>
    <col min="3" max="3" width="32.75390625" style="12" bestFit="1" customWidth="1"/>
    <col min="4" max="4" width="7.125" style="17" customWidth="1"/>
    <col min="5" max="5" width="7.25390625" style="18" customWidth="1"/>
    <col min="6" max="16384" width="7.625" style="12" customWidth="1"/>
  </cols>
  <sheetData>
    <row r="1" spans="2:6" ht="30" customHeight="1">
      <c r="B1" s="88" t="s">
        <v>28</v>
      </c>
      <c r="C1" s="89"/>
      <c r="D1" s="88" t="s">
        <v>27</v>
      </c>
      <c r="E1" s="89"/>
      <c r="F1" s="89"/>
    </row>
    <row r="2" spans="2:6" ht="30" customHeight="1">
      <c r="B2" s="89"/>
      <c r="C2" s="89"/>
      <c r="D2" s="89"/>
      <c r="E2" s="89"/>
      <c r="F2" s="89"/>
    </row>
    <row r="3" spans="2:6" s="32" customFormat="1" ht="39.75" customHeight="1">
      <c r="B3" s="90"/>
      <c r="C3" s="90"/>
      <c r="D3" s="91">
        <f>SUM(E4:E19)</f>
        <v>1</v>
      </c>
      <c r="E3" s="91"/>
      <c r="F3" s="91"/>
    </row>
    <row r="4" spans="2:6" s="32" customFormat="1" ht="39.75" customHeight="1" thickBot="1">
      <c r="B4" s="28">
        <v>0.123</v>
      </c>
      <c r="C4" s="33" t="s">
        <v>20</v>
      </c>
      <c r="D4" s="29">
        <v>1</v>
      </c>
      <c r="E4" s="30">
        <f>IF(D4=1,1,0)</f>
        <v>1</v>
      </c>
      <c r="F4" s="31"/>
    </row>
    <row r="5" spans="2:6" ht="39.75" customHeight="1" thickBot="1" thickTop="1">
      <c r="B5" s="13">
        <v>51.26</v>
      </c>
      <c r="C5" s="14" t="s">
        <v>21</v>
      </c>
      <c r="D5" s="19"/>
      <c r="E5" s="15">
        <f>IF(D5=1,1,0)</f>
        <v>0</v>
      </c>
      <c r="F5" s="16"/>
    </row>
    <row r="6" spans="2:6" ht="39.75" customHeight="1" thickBot="1" thickTop="1">
      <c r="B6" s="13">
        <v>0.089</v>
      </c>
      <c r="C6" s="14" t="s">
        <v>22</v>
      </c>
      <c r="D6" s="19"/>
      <c r="E6" s="15">
        <f>IF(D6=8,1,0)</f>
        <v>0</v>
      </c>
      <c r="F6" s="16"/>
    </row>
    <row r="7" spans="2:6" ht="39.75" customHeight="1" thickBot="1" thickTop="1">
      <c r="B7" s="13">
        <v>198.256</v>
      </c>
      <c r="C7" s="14" t="s">
        <v>23</v>
      </c>
      <c r="D7" s="19"/>
      <c r="E7" s="15">
        <f>IF(D7=1,1,0)</f>
        <v>0</v>
      </c>
      <c r="F7" s="16"/>
    </row>
    <row r="8" spans="2:6" ht="39.75" customHeight="1" thickBot="1" thickTop="1">
      <c r="B8" s="13">
        <v>4.2</v>
      </c>
      <c r="C8" s="14" t="s">
        <v>21</v>
      </c>
      <c r="D8" s="19"/>
      <c r="E8" s="15">
        <f>IF(D8=4,1,0)</f>
        <v>0</v>
      </c>
      <c r="F8" s="16"/>
    </row>
    <row r="9" spans="2:6" ht="39.75" customHeight="1" thickBot="1" thickTop="1">
      <c r="B9" s="13">
        <v>26.05</v>
      </c>
      <c r="C9" s="14" t="s">
        <v>24</v>
      </c>
      <c r="D9" s="19"/>
      <c r="E9" s="15">
        <f>IF(D9=2,1,0)</f>
        <v>0</v>
      </c>
      <c r="F9" s="16"/>
    </row>
    <row r="10" spans="2:6" ht="39.75" customHeight="1" thickBot="1" thickTop="1">
      <c r="B10" s="13">
        <v>89.2</v>
      </c>
      <c r="C10" s="14" t="s">
        <v>20</v>
      </c>
      <c r="D10" s="19"/>
      <c r="E10" s="15">
        <f>IF(D10=2,1,0)</f>
        <v>0</v>
      </c>
      <c r="F10" s="16"/>
    </row>
    <row r="11" spans="2:6" ht="39.75" customHeight="1" thickBot="1" thickTop="1">
      <c r="B11" s="13">
        <v>1035.8</v>
      </c>
      <c r="C11" s="14" t="s">
        <v>25</v>
      </c>
      <c r="D11" s="19"/>
      <c r="E11" s="15">
        <f>IF(D11=1,1,0)</f>
        <v>0</v>
      </c>
      <c r="F11" s="16"/>
    </row>
    <row r="12" spans="2:6" ht="39.75" customHeight="1" thickBot="1" thickTop="1">
      <c r="B12" s="13">
        <v>1560.234</v>
      </c>
      <c r="C12" s="14" t="s">
        <v>26</v>
      </c>
      <c r="D12" s="19"/>
      <c r="E12" s="15">
        <f>IF(D12=4,1,0)</f>
        <v>0</v>
      </c>
      <c r="F12" s="16"/>
    </row>
    <row r="13" spans="2:6" ht="39.75" customHeight="1" thickBot="1" thickTop="1">
      <c r="B13" s="13">
        <v>67.405</v>
      </c>
      <c r="C13" s="14" t="s">
        <v>21</v>
      </c>
      <c r="D13" s="19"/>
      <c r="E13" s="15">
        <f>IF(D13=7,1,0)</f>
        <v>0</v>
      </c>
      <c r="F13" s="16"/>
    </row>
    <row r="14" spans="2:6" ht="39.75" customHeight="1" thickBot="1" thickTop="1">
      <c r="B14" s="13">
        <v>30.987</v>
      </c>
      <c r="C14" s="14" t="s">
        <v>24</v>
      </c>
      <c r="D14" s="19"/>
      <c r="E14" s="15">
        <f>IF(D14=3,1,0)</f>
        <v>0</v>
      </c>
      <c r="F14" s="16"/>
    </row>
    <row r="15" spans="2:6" ht="39.75" customHeight="1" thickBot="1" thickTop="1">
      <c r="B15" s="13">
        <v>724.5</v>
      </c>
      <c r="C15" s="14" t="s">
        <v>20</v>
      </c>
      <c r="D15" s="19"/>
      <c r="E15" s="15">
        <f>IF(D15=5,1,0)</f>
        <v>0</v>
      </c>
      <c r="F15" s="16"/>
    </row>
    <row r="16" spans="2:6" ht="39.75" customHeight="1" thickBot="1" thickTop="1">
      <c r="B16" s="13">
        <v>35.964</v>
      </c>
      <c r="C16" s="14" t="s">
        <v>22</v>
      </c>
      <c r="D16" s="19"/>
      <c r="E16" s="15">
        <f>IF(D16=6,1,0)</f>
        <v>0</v>
      </c>
      <c r="F16" s="16"/>
    </row>
    <row r="17" spans="2:6" ht="39.75" customHeight="1" thickBot="1" thickTop="1">
      <c r="B17" s="13">
        <v>3000.254</v>
      </c>
      <c r="C17" s="14" t="s">
        <v>25</v>
      </c>
      <c r="D17" s="19"/>
      <c r="E17" s="15">
        <f>IF(D17=3,1,0)</f>
        <v>0</v>
      </c>
      <c r="F17" s="16"/>
    </row>
    <row r="18" spans="2:6" ht="39.75" customHeight="1" thickBot="1" thickTop="1">
      <c r="B18" s="13">
        <v>5.147</v>
      </c>
      <c r="C18" s="14" t="s">
        <v>21</v>
      </c>
      <c r="D18" s="19"/>
      <c r="E18" s="15">
        <f>IF(D18=5,1,0)</f>
        <v>0</v>
      </c>
      <c r="F18" s="16"/>
    </row>
    <row r="19" spans="2:6" ht="39.75" customHeight="1" thickBot="1" thickTop="1">
      <c r="B19" s="13">
        <v>476.06</v>
      </c>
      <c r="C19" s="14" t="s">
        <v>23</v>
      </c>
      <c r="D19" s="19"/>
      <c r="E19" s="15">
        <f>IF(D19=4,1,0)</f>
        <v>0</v>
      </c>
      <c r="F19" s="16"/>
    </row>
    <row r="20" ht="39.75" customHeight="1" thickTop="1"/>
  </sheetData>
  <sheetProtection sheet="1" objects="1" scenarios="1"/>
  <mergeCells count="3">
    <mergeCell ref="B1:C3"/>
    <mergeCell ref="D1:F2"/>
    <mergeCell ref="D3:F3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RowColHeader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I31" sqref="I31"/>
    </sheetView>
  </sheetViews>
  <sheetFormatPr defaultColWidth="2.875" defaultRowHeight="15" customHeight="1"/>
  <cols>
    <col min="1" max="8" width="2.875" style="35" customWidth="1"/>
    <col min="9" max="9" width="3.00390625" style="35" bestFit="1" customWidth="1"/>
    <col min="10" max="16384" width="2.875" style="35" customWidth="1"/>
  </cols>
  <sheetData>
    <row r="1" spans="1:37" s="34" customFormat="1" ht="19.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00" t="s">
        <v>1</v>
      </c>
      <c r="AG1" s="100"/>
      <c r="AH1" s="100"/>
      <c r="AI1" s="100"/>
      <c r="AJ1" s="100"/>
      <c r="AK1" s="100"/>
    </row>
    <row r="2" spans="1:37" s="34" customFormat="1" ht="19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  <c r="AG2" s="100"/>
      <c r="AH2" s="100"/>
      <c r="AI2" s="100"/>
      <c r="AJ2" s="100"/>
      <c r="AK2" s="100"/>
    </row>
    <row r="3" spans="1:37" s="34" customFormat="1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1">
        <f>SUM(M7,AC7,L17,AC17,I31,Z31,J41,Z41,I50,T50,AD50,U56)</f>
        <v>1</v>
      </c>
      <c r="AG3" s="101"/>
      <c r="AH3" s="101"/>
      <c r="AI3" s="101"/>
      <c r="AJ3" s="101"/>
      <c r="AK3" s="101"/>
    </row>
    <row r="5" spans="6:31" ht="15" customHeight="1">
      <c r="F5" s="36"/>
      <c r="G5" s="36"/>
      <c r="H5" s="36"/>
      <c r="I5" s="36"/>
      <c r="J5" s="37"/>
      <c r="K5" s="37"/>
      <c r="L5" s="37"/>
      <c r="M5" s="37"/>
      <c r="N5" s="37"/>
      <c r="O5" s="37"/>
      <c r="V5" s="37"/>
      <c r="W5" s="37"/>
      <c r="X5" s="38"/>
      <c r="Y5" s="38"/>
      <c r="Z5" s="38"/>
      <c r="AA5" s="38"/>
      <c r="AB5" s="38"/>
      <c r="AC5" s="38"/>
      <c r="AD5" s="38"/>
      <c r="AE5" s="37"/>
    </row>
    <row r="6" ht="15" customHeight="1" thickBot="1"/>
    <row r="7" spans="9:29" s="39" customFormat="1" ht="21.75" thickBot="1" thickTop="1">
      <c r="I7" s="96">
        <v>0.4</v>
      </c>
      <c r="J7" s="97"/>
      <c r="K7" s="98"/>
      <c r="M7" s="40">
        <f>IF(I7=0.4,1,0)</f>
        <v>1</v>
      </c>
      <c r="Y7" s="96"/>
      <c r="Z7" s="97"/>
      <c r="AA7" s="98"/>
      <c r="AC7" s="40">
        <f>IF(Y7=0.7,1,0)</f>
        <v>0</v>
      </c>
    </row>
    <row r="8" ht="15" customHeight="1" thickTop="1"/>
    <row r="9" spans="6:20" ht="15" customHeight="1">
      <c r="F9" s="41"/>
      <c r="G9" s="41"/>
      <c r="H9" s="41"/>
      <c r="R9" s="41"/>
      <c r="S9" s="41"/>
      <c r="T9" s="41"/>
    </row>
    <row r="10" spans="6:30" ht="15" customHeight="1">
      <c r="F10" s="41"/>
      <c r="G10" s="41"/>
      <c r="H10" s="41"/>
      <c r="R10" s="41"/>
      <c r="S10" s="41"/>
      <c r="T10" s="41"/>
      <c r="AB10" s="41"/>
      <c r="AC10" s="41"/>
      <c r="AD10" s="41"/>
    </row>
    <row r="11" spans="26:30" ht="15" customHeight="1">
      <c r="Z11" s="42"/>
      <c r="AA11" s="42"/>
      <c r="AB11" s="41"/>
      <c r="AC11" s="41"/>
      <c r="AD11" s="41"/>
    </row>
    <row r="12" spans="26:35" ht="15" customHeight="1">
      <c r="Z12" s="42"/>
      <c r="AA12" s="42"/>
      <c r="AH12" s="43"/>
      <c r="AI12" s="43"/>
    </row>
    <row r="13" spans="26:35" ht="15" customHeight="1">
      <c r="Z13" s="42"/>
      <c r="AA13" s="42"/>
      <c r="AH13" s="43"/>
      <c r="AI13" s="43"/>
    </row>
    <row r="14" spans="8:35" ht="15" customHeight="1">
      <c r="H14" s="37"/>
      <c r="I14" s="37"/>
      <c r="J14" s="44"/>
      <c r="K14" s="44"/>
      <c r="L14" s="44"/>
      <c r="Z14" s="42"/>
      <c r="AA14" s="42"/>
      <c r="AH14" s="43"/>
      <c r="AI14" s="43"/>
    </row>
    <row r="15" spans="8:27" ht="15" customHeight="1">
      <c r="H15" s="44"/>
      <c r="I15" s="44"/>
      <c r="J15" s="37"/>
      <c r="K15" s="37"/>
      <c r="L15" s="37"/>
      <c r="Z15" s="37"/>
      <c r="AA15" s="37"/>
    </row>
    <row r="16" s="43" customFormat="1" ht="15" customHeight="1" thickBot="1"/>
    <row r="17" spans="8:29" s="45" customFormat="1" ht="21.75" thickBot="1" thickTop="1">
      <c r="H17" s="96"/>
      <c r="I17" s="97"/>
      <c r="J17" s="98"/>
      <c r="K17" s="46"/>
      <c r="L17" s="40">
        <f>IF(H17=0.5,1,0)</f>
        <v>0</v>
      </c>
      <c r="Y17" s="96"/>
      <c r="Z17" s="97"/>
      <c r="AA17" s="98"/>
      <c r="AC17" s="40">
        <f>IF(Y17=0.8,1,0)</f>
        <v>0</v>
      </c>
    </row>
    <row r="18" s="43" customFormat="1" ht="15" customHeight="1" thickTop="1"/>
    <row r="19" s="43" customFormat="1" ht="15" customHeight="1"/>
    <row r="20" spans="3:12" ht="15" customHeight="1">
      <c r="C20" s="47"/>
      <c r="D20" s="47"/>
      <c r="E20" s="47"/>
      <c r="F20" s="47"/>
      <c r="G20" s="47"/>
      <c r="H20" s="47"/>
      <c r="I20" s="37"/>
      <c r="J20" s="37"/>
      <c r="K20" s="37"/>
      <c r="L20" s="37"/>
    </row>
    <row r="21" spans="3:12" ht="15" customHeight="1">
      <c r="C21" s="47"/>
      <c r="D21" s="47"/>
      <c r="E21" s="47"/>
      <c r="F21" s="47"/>
      <c r="G21" s="47"/>
      <c r="H21" s="47"/>
      <c r="I21" s="37"/>
      <c r="J21" s="37"/>
      <c r="K21" s="37"/>
      <c r="L21" s="37"/>
    </row>
    <row r="22" spans="3:12" ht="15" customHeight="1">
      <c r="C22" s="47"/>
      <c r="D22" s="47"/>
      <c r="E22" s="47"/>
      <c r="F22" s="47"/>
      <c r="G22" s="47"/>
      <c r="H22" s="47"/>
      <c r="I22" s="37"/>
      <c r="J22" s="37"/>
      <c r="K22" s="37"/>
      <c r="L22" s="37"/>
    </row>
    <row r="23" spans="3:34" ht="15" customHeight="1">
      <c r="C23" s="47"/>
      <c r="D23" s="47"/>
      <c r="E23" s="47"/>
      <c r="F23" s="47"/>
      <c r="G23" s="47"/>
      <c r="H23" s="47"/>
      <c r="I23" s="37"/>
      <c r="J23" s="37"/>
      <c r="K23" s="37"/>
      <c r="L23" s="3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3:34" ht="15" customHeight="1">
      <c r="C24" s="47"/>
      <c r="D24" s="47"/>
      <c r="E24" s="47"/>
      <c r="F24" s="47"/>
      <c r="G24" s="47"/>
      <c r="H24" s="47"/>
      <c r="I24" s="37"/>
      <c r="J24" s="37"/>
      <c r="K24" s="37"/>
      <c r="L24" s="3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3:34" ht="15" customHeight="1">
      <c r="C25" s="47"/>
      <c r="D25" s="47"/>
      <c r="E25" s="47"/>
      <c r="F25" s="47"/>
      <c r="G25" s="47"/>
      <c r="H25" s="47"/>
      <c r="I25" s="37"/>
      <c r="J25" s="37"/>
      <c r="K25" s="37"/>
      <c r="L25" s="3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3:34" ht="15" customHeight="1">
      <c r="C26" s="47"/>
      <c r="D26" s="47"/>
      <c r="E26" s="47"/>
      <c r="F26" s="47"/>
      <c r="G26" s="47"/>
      <c r="H26" s="37"/>
      <c r="I26" s="37"/>
      <c r="J26" s="37"/>
      <c r="K26" s="37"/>
      <c r="L26" s="37"/>
      <c r="O26" s="48"/>
      <c r="P26" s="48"/>
      <c r="Q26" s="48"/>
      <c r="R26" s="48"/>
      <c r="S26" s="48"/>
      <c r="T26" s="48"/>
      <c r="U26" s="48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3:34" ht="15" customHeight="1">
      <c r="C27" s="37"/>
      <c r="D27" s="37"/>
      <c r="E27" s="37"/>
      <c r="F27" s="37"/>
      <c r="G27" s="37"/>
      <c r="H27" s="37"/>
      <c r="I27" s="37"/>
      <c r="J27" s="37"/>
      <c r="K27" s="37"/>
      <c r="L27" s="37"/>
      <c r="O27" s="48"/>
      <c r="P27" s="48"/>
      <c r="Q27" s="48"/>
      <c r="R27" s="48"/>
      <c r="S27" s="48"/>
      <c r="T27" s="48"/>
      <c r="U27" s="4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3:12" ht="15" customHeight="1"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3:12" ht="15" customHeight="1"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ht="15" customHeight="1" thickBot="1"/>
    <row r="31" spans="5:26" s="49" customFormat="1" ht="21.75" thickBot="1" thickTop="1">
      <c r="E31" s="96"/>
      <c r="F31" s="97"/>
      <c r="G31" s="98"/>
      <c r="I31" s="40">
        <f>IF(E31=0.45,1,0)</f>
        <v>0</v>
      </c>
      <c r="V31" s="96"/>
      <c r="W31" s="97"/>
      <c r="X31" s="98"/>
      <c r="Z31" s="40">
        <f>IF(V31=0.46,1,0)</f>
        <v>0</v>
      </c>
    </row>
    <row r="32" ht="15" customHeight="1" thickTop="1"/>
    <row r="35" spans="3:28" ht="30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S35" s="92"/>
      <c r="T35" s="93"/>
      <c r="U35" s="92"/>
      <c r="V35" s="93"/>
      <c r="W35" s="92"/>
      <c r="X35" s="93"/>
      <c r="Y35" s="92"/>
      <c r="Z35" s="93"/>
      <c r="AA35" s="92"/>
      <c r="AB35" s="93"/>
    </row>
    <row r="36" spans="3:28" ht="30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S36" s="92"/>
      <c r="T36" s="93"/>
      <c r="U36" s="94"/>
      <c r="V36" s="95"/>
      <c r="W36" s="94"/>
      <c r="X36" s="95"/>
      <c r="Y36" s="94"/>
      <c r="Z36" s="95"/>
      <c r="AA36" s="92"/>
      <c r="AB36" s="93"/>
    </row>
    <row r="37" spans="3:28" ht="30" customHeight="1">
      <c r="C37" s="50"/>
      <c r="D37" s="50"/>
      <c r="E37" s="50"/>
      <c r="F37" s="50"/>
      <c r="G37" s="50"/>
      <c r="H37" s="51"/>
      <c r="I37" s="51"/>
      <c r="J37" s="51"/>
      <c r="K37" s="51"/>
      <c r="L37" s="51"/>
      <c r="S37" s="92"/>
      <c r="T37" s="93"/>
      <c r="U37" s="94"/>
      <c r="V37" s="95"/>
      <c r="W37" s="94"/>
      <c r="X37" s="95"/>
      <c r="Y37" s="94"/>
      <c r="Z37" s="95"/>
      <c r="AA37" s="92"/>
      <c r="AB37" s="93"/>
    </row>
    <row r="38" spans="3:28" ht="30" customHeight="1">
      <c r="C38" s="50"/>
      <c r="D38" s="50"/>
      <c r="E38" s="50"/>
      <c r="F38" s="50"/>
      <c r="G38" s="51"/>
      <c r="H38" s="51"/>
      <c r="I38" s="51"/>
      <c r="J38" s="51"/>
      <c r="K38" s="51"/>
      <c r="L38" s="51"/>
      <c r="S38" s="92"/>
      <c r="T38" s="93"/>
      <c r="U38" s="94"/>
      <c r="V38" s="95"/>
      <c r="W38" s="92"/>
      <c r="X38" s="93"/>
      <c r="Y38" s="92"/>
      <c r="Z38" s="93"/>
      <c r="AA38" s="92"/>
      <c r="AB38" s="93"/>
    </row>
    <row r="39" spans="3:28" ht="30" customHeight="1">
      <c r="C39" s="50"/>
      <c r="D39" s="50"/>
      <c r="E39" s="50"/>
      <c r="F39" s="50"/>
      <c r="G39" s="51"/>
      <c r="H39" s="51"/>
      <c r="I39" s="51"/>
      <c r="J39" s="51"/>
      <c r="K39" s="51"/>
      <c r="L39" s="51"/>
      <c r="S39" s="92"/>
      <c r="T39" s="93"/>
      <c r="U39" s="92"/>
      <c r="V39" s="93"/>
      <c r="W39" s="92"/>
      <c r="X39" s="93"/>
      <c r="Y39" s="92"/>
      <c r="Z39" s="93"/>
      <c r="AA39" s="92"/>
      <c r="AB39" s="93"/>
    </row>
    <row r="40" ht="15" customHeight="1" thickBot="1"/>
    <row r="41" spans="6:26" s="49" customFormat="1" ht="21.75" thickBot="1" thickTop="1">
      <c r="F41" s="96"/>
      <c r="G41" s="97"/>
      <c r="H41" s="98"/>
      <c r="J41" s="40">
        <f>IF(F41=0.34,1,0)</f>
        <v>0</v>
      </c>
      <c r="V41" s="96"/>
      <c r="W41" s="97"/>
      <c r="X41" s="98"/>
      <c r="Z41" s="40">
        <f>IF(V41=0.28,1,0)</f>
        <v>0</v>
      </c>
    </row>
    <row r="42" ht="15" customHeight="1" thickTop="1"/>
    <row r="44" spans="3:32" ht="15" customHeight="1">
      <c r="C44" s="37"/>
      <c r="D44" s="37"/>
      <c r="E44" s="37"/>
      <c r="F44" s="37"/>
      <c r="G44" s="37"/>
      <c r="H44" s="52"/>
      <c r="I44" s="52"/>
      <c r="J44" s="52"/>
      <c r="K44" s="52"/>
      <c r="L44" s="52"/>
      <c r="P44" s="37"/>
      <c r="Q44" s="53"/>
      <c r="R44" s="53"/>
      <c r="S44" s="53"/>
      <c r="T44" s="53"/>
      <c r="W44" s="44"/>
      <c r="X44" s="44"/>
      <c r="Y44" s="44"/>
      <c r="Z44" s="44"/>
      <c r="AA44" s="37"/>
      <c r="AB44" s="37"/>
      <c r="AC44" s="37"/>
      <c r="AD44" s="37"/>
      <c r="AE44" s="37"/>
      <c r="AF44" s="37"/>
    </row>
    <row r="45" spans="3:32" ht="15" customHeight="1">
      <c r="C45" s="37"/>
      <c r="D45" s="37"/>
      <c r="E45" s="37"/>
      <c r="F45" s="37"/>
      <c r="G45" s="37"/>
      <c r="H45" s="37"/>
      <c r="I45" s="52"/>
      <c r="J45" s="52"/>
      <c r="K45" s="52"/>
      <c r="L45" s="52"/>
      <c r="P45" s="37"/>
      <c r="Q45" s="53"/>
      <c r="R45" s="53"/>
      <c r="S45" s="53"/>
      <c r="T45" s="37"/>
      <c r="W45" s="44"/>
      <c r="X45" s="44"/>
      <c r="Y45" s="44"/>
      <c r="Z45" s="44"/>
      <c r="AA45" s="37"/>
      <c r="AB45" s="37"/>
      <c r="AC45" s="37"/>
      <c r="AD45" s="37"/>
      <c r="AE45" s="37"/>
      <c r="AF45" s="37"/>
    </row>
    <row r="46" spans="16:32" ht="15" customHeight="1">
      <c r="P46" s="37"/>
      <c r="Q46" s="53"/>
      <c r="R46" s="53"/>
      <c r="S46" s="53"/>
      <c r="T46" s="37"/>
      <c r="W46" s="44"/>
      <c r="X46" s="44"/>
      <c r="Y46" s="44"/>
      <c r="Z46" s="44"/>
      <c r="AA46" s="37"/>
      <c r="AB46" s="37"/>
      <c r="AC46" s="37"/>
      <c r="AD46" s="37"/>
      <c r="AE46" s="37"/>
      <c r="AF46" s="37"/>
    </row>
    <row r="47" spans="16:32" ht="15" customHeight="1">
      <c r="P47" s="37"/>
      <c r="Q47" s="53"/>
      <c r="R47" s="53"/>
      <c r="S47" s="53"/>
      <c r="T47" s="37"/>
      <c r="W47" s="44"/>
      <c r="X47" s="44"/>
      <c r="Y47" s="44"/>
      <c r="Z47" s="37"/>
      <c r="AA47" s="37"/>
      <c r="AB47" s="37"/>
      <c r="AC47" s="37"/>
      <c r="AD47" s="37"/>
      <c r="AE47" s="37"/>
      <c r="AF47" s="37"/>
    </row>
    <row r="48" spans="16:32" ht="15" customHeight="1">
      <c r="P48" s="37"/>
      <c r="Q48" s="53"/>
      <c r="R48" s="53"/>
      <c r="S48" s="53"/>
      <c r="T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ht="15" customHeight="1" thickBot="1"/>
    <row r="50" spans="5:30" s="49" customFormat="1" ht="21.75" thickBot="1" thickTop="1">
      <c r="E50" s="96"/>
      <c r="F50" s="97"/>
      <c r="G50" s="98"/>
      <c r="I50" s="40">
        <f>IF(E50=0.45,1,0)</f>
        <v>0</v>
      </c>
      <c r="P50" s="96"/>
      <c r="Q50" s="97"/>
      <c r="R50" s="98"/>
      <c r="T50" s="40">
        <f>IF(P50=0.64,1,0)</f>
        <v>0</v>
      </c>
      <c r="Z50" s="96"/>
      <c r="AA50" s="97"/>
      <c r="AB50" s="98"/>
      <c r="AD50" s="40">
        <f>IF(Z50=0.3,1,0)</f>
        <v>0</v>
      </c>
    </row>
    <row r="51" ht="15" customHeight="1" thickTop="1"/>
    <row r="52" ht="15" customHeight="1" thickBot="1"/>
    <row r="53" spans="11:29" ht="15" customHeight="1">
      <c r="K53" s="54"/>
      <c r="L53" s="55"/>
      <c r="M53" s="56"/>
      <c r="N53" s="57"/>
      <c r="O53" s="56"/>
      <c r="P53" s="57"/>
      <c r="Q53" s="56"/>
      <c r="R53" s="57"/>
      <c r="S53" s="56"/>
      <c r="T53" s="57"/>
      <c r="U53" s="56"/>
      <c r="V53" s="57"/>
      <c r="W53" s="56"/>
      <c r="X53" s="57"/>
      <c r="Y53" s="56"/>
      <c r="Z53" s="58"/>
      <c r="AA53" s="59"/>
      <c r="AB53" s="43"/>
      <c r="AC53" s="43"/>
    </row>
    <row r="54" spans="11:29" ht="15" customHeight="1" thickBot="1">
      <c r="K54" s="60"/>
      <c r="L54" s="61"/>
      <c r="M54" s="62"/>
      <c r="N54" s="63"/>
      <c r="O54" s="62"/>
      <c r="P54" s="63"/>
      <c r="Q54" s="62"/>
      <c r="R54" s="63"/>
      <c r="S54" s="62"/>
      <c r="T54" s="63"/>
      <c r="U54" s="62"/>
      <c r="V54" s="63"/>
      <c r="W54" s="62"/>
      <c r="X54" s="63"/>
      <c r="Y54" s="62"/>
      <c r="Z54" s="64"/>
      <c r="AA54" s="59"/>
      <c r="AB54" s="43"/>
      <c r="AC54" s="43"/>
    </row>
    <row r="55" ht="13.5" thickBot="1"/>
    <row r="56" spans="16:21" s="49" customFormat="1" ht="21.75" thickBot="1" thickTop="1">
      <c r="P56" s="96"/>
      <c r="Q56" s="97"/>
      <c r="R56" s="97"/>
      <c r="S56" s="98"/>
      <c r="U56" s="40">
        <f>IF(P56=0.125,1,0)</f>
        <v>0</v>
      </c>
    </row>
    <row r="57" ht="15" customHeight="1" thickTop="1"/>
  </sheetData>
  <sheetProtection sheet="1" objects="1" scenarios="1"/>
  <mergeCells count="40">
    <mergeCell ref="A1:AE3"/>
    <mergeCell ref="AF1:AK2"/>
    <mergeCell ref="AF3:AK3"/>
    <mergeCell ref="I7:K7"/>
    <mergeCell ref="Y7:AA7"/>
    <mergeCell ref="F41:H41"/>
    <mergeCell ref="V41:X41"/>
    <mergeCell ref="W37:X37"/>
    <mergeCell ref="Y37:Z37"/>
    <mergeCell ref="AA37:AB37"/>
    <mergeCell ref="E50:G50"/>
    <mergeCell ref="P50:R50"/>
    <mergeCell ref="Y17:AA17"/>
    <mergeCell ref="H17:J17"/>
    <mergeCell ref="E31:G31"/>
    <mergeCell ref="V31:X31"/>
    <mergeCell ref="Z50:AB50"/>
    <mergeCell ref="AA36:AB36"/>
    <mergeCell ref="S37:T37"/>
    <mergeCell ref="U37:V37"/>
    <mergeCell ref="P56:S56"/>
    <mergeCell ref="S35:T35"/>
    <mergeCell ref="U35:V35"/>
    <mergeCell ref="W35:X35"/>
    <mergeCell ref="Y35:Z35"/>
    <mergeCell ref="AA35:AB35"/>
    <mergeCell ref="S36:T36"/>
    <mergeCell ref="U36:V36"/>
    <mergeCell ref="W36:X36"/>
    <mergeCell ref="Y36:Z36"/>
    <mergeCell ref="AA38:AB38"/>
    <mergeCell ref="S39:T39"/>
    <mergeCell ref="U39:V39"/>
    <mergeCell ref="W39:X39"/>
    <mergeCell ref="Y39:Z39"/>
    <mergeCell ref="AA39:AB39"/>
    <mergeCell ref="S38:T38"/>
    <mergeCell ref="U38:V38"/>
    <mergeCell ref="W38:X38"/>
    <mergeCell ref="Y38:Z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:AH60"/>
  <sheetViews>
    <sheetView showGridLines="0" showRowColHeaders="0" showOutlineSymbols="0" zoomScalePageLayoutView="0" workbookViewId="0" topLeftCell="A1">
      <pane ySplit="2" topLeftCell="A3" activePane="bottomLeft" state="frozen"/>
      <selection pane="topLeft" activeCell="A1" sqref="A1"/>
      <selection pane="bottomLeft" activeCell="AE9" sqref="AE9:AF10"/>
    </sheetView>
  </sheetViews>
  <sheetFormatPr defaultColWidth="2.875" defaultRowHeight="15" customHeight="1"/>
  <cols>
    <col min="1" max="30" width="2.875" style="66" customWidth="1"/>
    <col min="31" max="32" width="5.125" style="69" customWidth="1"/>
    <col min="33" max="33" width="2.875" style="66" customWidth="1"/>
    <col min="34" max="34" width="2.875" style="71" customWidth="1"/>
    <col min="35" max="16384" width="2.875" style="66" customWidth="1"/>
  </cols>
  <sheetData>
    <row r="1" spans="6:34" ht="36" customHeight="1">
      <c r="F1" s="102" t="s">
        <v>30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E1" s="104" t="s">
        <v>1</v>
      </c>
      <c r="AF1" s="104"/>
      <c r="AG1" s="104"/>
      <c r="AH1" s="104"/>
    </row>
    <row r="2" spans="6:34" s="67" customFormat="1" ht="36" customHeight="1" thickBot="1"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E2" s="105">
        <f>SUM(AH4,AH9,AH14,AH19,AH24,AH29,AH34,AH39,AH44,AH49,AH54,AH59)</f>
        <v>1</v>
      </c>
      <c r="AF2" s="105"/>
      <c r="AG2" s="105"/>
      <c r="AH2" s="105"/>
    </row>
    <row r="3" spans="6:34" ht="15" customHeight="1" thickBot="1" thickTop="1"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E3" s="68"/>
      <c r="AF3" s="68"/>
      <c r="AG3" s="68"/>
      <c r="AH3" s="68"/>
    </row>
    <row r="4" spans="31:34" ht="15" customHeight="1" thickTop="1">
      <c r="AE4" s="107">
        <v>0.7</v>
      </c>
      <c r="AF4" s="108"/>
      <c r="AH4" s="106">
        <f>IF(AE4=0.7,1,0)</f>
        <v>1</v>
      </c>
    </row>
    <row r="5" spans="31:34" ht="15" customHeight="1" thickBot="1">
      <c r="AE5" s="109"/>
      <c r="AF5" s="110"/>
      <c r="AH5" s="106"/>
    </row>
    <row r="6" ht="15" customHeight="1" thickTop="1">
      <c r="AH6" s="70"/>
    </row>
    <row r="7" ht="15" customHeight="1">
      <c r="AH7" s="70"/>
    </row>
    <row r="8" ht="15" customHeight="1" thickBot="1">
      <c r="AH8" s="70"/>
    </row>
    <row r="9" spans="31:34" ht="15" customHeight="1" thickTop="1">
      <c r="AE9" s="107"/>
      <c r="AF9" s="108"/>
      <c r="AH9" s="106">
        <f>IF(AE9=2.5,1,0)</f>
        <v>0</v>
      </c>
    </row>
    <row r="10" spans="31:34" ht="15" customHeight="1" thickBot="1">
      <c r="AE10" s="109"/>
      <c r="AF10" s="110"/>
      <c r="AH10" s="106"/>
    </row>
    <row r="11" ht="15" customHeight="1" thickTop="1">
      <c r="AH11" s="70"/>
    </row>
    <row r="12" ht="15" customHeight="1">
      <c r="AH12" s="70"/>
    </row>
    <row r="13" ht="15" customHeight="1" thickBot="1">
      <c r="AH13" s="70"/>
    </row>
    <row r="14" spans="31:34" ht="15" customHeight="1" thickTop="1">
      <c r="AE14" s="107"/>
      <c r="AF14" s="108"/>
      <c r="AH14" s="106">
        <f>IF(AE14=0.2,1,0)</f>
        <v>0</v>
      </c>
    </row>
    <row r="15" spans="31:34" ht="15" customHeight="1" thickBot="1">
      <c r="AE15" s="109"/>
      <c r="AF15" s="110"/>
      <c r="AH15" s="106"/>
    </row>
    <row r="16" ht="15" customHeight="1" thickTop="1">
      <c r="AH16" s="70"/>
    </row>
    <row r="17" ht="15" customHeight="1">
      <c r="AH17" s="70"/>
    </row>
    <row r="18" ht="15" customHeight="1" thickBot="1">
      <c r="AH18" s="70"/>
    </row>
    <row r="19" spans="31:34" ht="15" customHeight="1" thickTop="1">
      <c r="AE19" s="107"/>
      <c r="AF19" s="108"/>
      <c r="AH19" s="106">
        <f>IF(AE19=1.6,1,0)</f>
        <v>0</v>
      </c>
    </row>
    <row r="20" spans="31:34" ht="15" customHeight="1" thickBot="1">
      <c r="AE20" s="109"/>
      <c r="AF20" s="110"/>
      <c r="AH20" s="106"/>
    </row>
    <row r="21" ht="15" customHeight="1" thickTop="1">
      <c r="AH21" s="70"/>
    </row>
    <row r="22" ht="15" customHeight="1">
      <c r="AH22" s="70"/>
    </row>
    <row r="23" ht="15" customHeight="1" thickBot="1">
      <c r="AH23" s="70"/>
    </row>
    <row r="24" spans="31:34" ht="15" customHeight="1" thickTop="1">
      <c r="AE24" s="107"/>
      <c r="AF24" s="108"/>
      <c r="AH24" s="106">
        <f>IF(AE24=2.25,1,0)</f>
        <v>0</v>
      </c>
    </row>
    <row r="25" spans="31:34" ht="15" customHeight="1" thickBot="1">
      <c r="AE25" s="109"/>
      <c r="AF25" s="110"/>
      <c r="AH25" s="106"/>
    </row>
    <row r="26" ht="15" customHeight="1" thickTop="1">
      <c r="AH26" s="70"/>
    </row>
    <row r="27" ht="15" customHeight="1">
      <c r="AH27" s="70"/>
    </row>
    <row r="28" ht="15" customHeight="1" thickBot="1">
      <c r="AH28" s="70"/>
    </row>
    <row r="29" spans="31:34" ht="15" customHeight="1" thickTop="1">
      <c r="AE29" s="107"/>
      <c r="AF29" s="108"/>
      <c r="AH29" s="106">
        <f>IF(AE29=0.3,1,0)</f>
        <v>0</v>
      </c>
    </row>
    <row r="30" spans="31:34" ht="15" customHeight="1" thickBot="1">
      <c r="AE30" s="109"/>
      <c r="AF30" s="110"/>
      <c r="AH30" s="106"/>
    </row>
    <row r="31" ht="15" customHeight="1" thickTop="1">
      <c r="AH31" s="70"/>
    </row>
    <row r="32" ht="15" customHeight="1">
      <c r="AH32" s="70"/>
    </row>
    <row r="33" ht="15" customHeight="1" thickBot="1">
      <c r="AH33" s="70"/>
    </row>
    <row r="34" spans="31:34" ht="15" customHeight="1" thickTop="1">
      <c r="AE34" s="107"/>
      <c r="AF34" s="108"/>
      <c r="AH34" s="106">
        <f>IF(AE34=0.01,1,0)</f>
        <v>0</v>
      </c>
    </row>
    <row r="35" spans="31:34" ht="15" customHeight="1" thickBot="1">
      <c r="AE35" s="109"/>
      <c r="AF35" s="110"/>
      <c r="AH35" s="106"/>
    </row>
    <row r="36" ht="15" customHeight="1" thickTop="1">
      <c r="AH36" s="70"/>
    </row>
    <row r="37" ht="15" customHeight="1">
      <c r="AH37" s="70"/>
    </row>
    <row r="38" ht="15" customHeight="1" thickBot="1">
      <c r="AH38" s="70"/>
    </row>
    <row r="39" spans="31:34" ht="15" customHeight="1" thickTop="1">
      <c r="AE39" s="107"/>
      <c r="AF39" s="108"/>
      <c r="AH39" s="106">
        <f>IF(AE39=0.12,1,0)</f>
        <v>0</v>
      </c>
    </row>
    <row r="40" spans="31:34" ht="15" customHeight="1" thickBot="1">
      <c r="AE40" s="109"/>
      <c r="AF40" s="110"/>
      <c r="AH40" s="106"/>
    </row>
    <row r="41" ht="15" customHeight="1" thickTop="1">
      <c r="AH41" s="70"/>
    </row>
    <row r="42" ht="15" customHeight="1">
      <c r="AH42" s="70"/>
    </row>
    <row r="43" ht="15" customHeight="1" thickBot="1">
      <c r="AH43" s="70"/>
    </row>
    <row r="44" spans="31:34" ht="15" customHeight="1" thickTop="1">
      <c r="AE44" s="107"/>
      <c r="AF44" s="108"/>
      <c r="AH44" s="106">
        <f>IF(AE44=0.18,1,0)</f>
        <v>0</v>
      </c>
    </row>
    <row r="45" spans="31:34" ht="15" customHeight="1" thickBot="1">
      <c r="AE45" s="109"/>
      <c r="AF45" s="110"/>
      <c r="AH45" s="106"/>
    </row>
    <row r="46" ht="15" customHeight="1" thickTop="1">
      <c r="AH46" s="70"/>
    </row>
    <row r="47" ht="15" customHeight="1">
      <c r="AH47" s="70"/>
    </row>
    <row r="48" ht="15" customHeight="1" thickBot="1">
      <c r="AH48" s="70"/>
    </row>
    <row r="49" spans="31:34" ht="15" customHeight="1" thickTop="1">
      <c r="AE49" s="107"/>
      <c r="AF49" s="108"/>
      <c r="AH49" s="106">
        <f>IF(AE49=0.001,1,0)</f>
        <v>0</v>
      </c>
    </row>
    <row r="50" spans="31:34" ht="15" customHeight="1" thickBot="1">
      <c r="AE50" s="109"/>
      <c r="AF50" s="110"/>
      <c r="AH50" s="106"/>
    </row>
    <row r="51" ht="15" customHeight="1" thickTop="1">
      <c r="AH51" s="70"/>
    </row>
    <row r="52" ht="15" customHeight="1">
      <c r="AH52" s="70"/>
    </row>
    <row r="53" ht="15" customHeight="1" thickBot="1">
      <c r="AH53" s="70"/>
    </row>
    <row r="54" spans="31:34" ht="15" customHeight="1" thickTop="1">
      <c r="AE54" s="107"/>
      <c r="AF54" s="108"/>
      <c r="AH54" s="106">
        <f>IF(AE54=0.014,1,0)</f>
        <v>0</v>
      </c>
    </row>
    <row r="55" spans="31:34" ht="15" customHeight="1" thickBot="1">
      <c r="AE55" s="109"/>
      <c r="AF55" s="110"/>
      <c r="AH55" s="106"/>
    </row>
    <row r="56" ht="15" customHeight="1" thickTop="1">
      <c r="AH56" s="70"/>
    </row>
    <row r="57" ht="15" customHeight="1">
      <c r="AH57" s="70"/>
    </row>
    <row r="58" ht="15" customHeight="1" thickBot="1">
      <c r="AH58" s="70"/>
    </row>
    <row r="59" spans="31:34" ht="15" customHeight="1" thickTop="1">
      <c r="AE59" s="107"/>
      <c r="AF59" s="108"/>
      <c r="AH59" s="106">
        <f>IF(AE59=2.359,1,0)</f>
        <v>0</v>
      </c>
    </row>
    <row r="60" spans="31:34" ht="15" customHeight="1" thickBot="1">
      <c r="AE60" s="109"/>
      <c r="AF60" s="110"/>
      <c r="AH60" s="106"/>
    </row>
    <row r="61" ht="15" customHeight="1" thickTop="1"/>
  </sheetData>
  <sheetProtection sheet="1" objects="1" scenarios="1"/>
  <mergeCells count="27">
    <mergeCell ref="AE9:AF10"/>
    <mergeCell ref="AE14:AF15"/>
    <mergeCell ref="AE19:AF20"/>
    <mergeCell ref="AE49:AF50"/>
    <mergeCell ref="AE54:AF55"/>
    <mergeCell ref="AE59:AF60"/>
    <mergeCell ref="AE24:AF25"/>
    <mergeCell ref="AE29:AF30"/>
    <mergeCell ref="AE34:AF35"/>
    <mergeCell ref="AE39:AF40"/>
    <mergeCell ref="AH49:AH50"/>
    <mergeCell ref="AH54:AH55"/>
    <mergeCell ref="AH59:AH60"/>
    <mergeCell ref="AH24:AH25"/>
    <mergeCell ref="AH29:AH30"/>
    <mergeCell ref="AH34:AH35"/>
    <mergeCell ref="AH39:AH40"/>
    <mergeCell ref="F1:AB2"/>
    <mergeCell ref="AE1:AH1"/>
    <mergeCell ref="AE2:AH2"/>
    <mergeCell ref="AH44:AH45"/>
    <mergeCell ref="AH4:AH5"/>
    <mergeCell ref="AH9:AH10"/>
    <mergeCell ref="AH14:AH15"/>
    <mergeCell ref="AH19:AH20"/>
    <mergeCell ref="AE44:AF45"/>
    <mergeCell ref="AE4:A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7:G10"/>
  <sheetViews>
    <sheetView showGridLines="0" showRowColHeaders="0" showOutlineSymbols="0" zoomScalePageLayoutView="0" workbookViewId="0" topLeftCell="C1">
      <selection activeCell="G10" sqref="G10"/>
    </sheetView>
  </sheetViews>
  <sheetFormatPr defaultColWidth="9.00390625" defaultRowHeight="12.75"/>
  <cols>
    <col min="1" max="6" width="9.125" style="72" customWidth="1"/>
    <col min="7" max="7" width="24.00390625" style="72" customWidth="1"/>
    <col min="8" max="16384" width="9.125" style="72" customWidth="1"/>
  </cols>
  <sheetData>
    <row r="2" ht="20.25"/>
    <row r="3" ht="20.25"/>
    <row r="4" ht="20.25"/>
    <row r="6" ht="2.25" customHeight="1"/>
    <row r="7" ht="48.75" customHeight="1">
      <c r="G7" s="73">
        <f>SUM(Arkusz1!G3,Arkusz2!C3,Arkusz3!D3,Arkusz4!AF3,Arkusz5!AE2)</f>
        <v>5</v>
      </c>
    </row>
    <row r="9" ht="20.25">
      <c r="G9" s="74" t="s">
        <v>31</v>
      </c>
    </row>
    <row r="10" ht="45">
      <c r="G10" s="75" t="str">
        <f>IF(G7&lt;21,"ndst.",IF(G7&lt;41,"dop.",IF(G7&lt;61,"dst.",IF(G7&lt;76,"db.",IF(G7&lt;91,"bdb.","cel.")))))</f>
        <v>ndst.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Salamaga</dc:creator>
  <cp:keywords/>
  <dc:description/>
  <cp:lastModifiedBy>Agnieszka</cp:lastModifiedBy>
  <cp:lastPrinted>2004-05-06T18:32:15Z</cp:lastPrinted>
  <dcterms:created xsi:type="dcterms:W3CDTF">2004-05-05T16:57:18Z</dcterms:created>
  <dcterms:modified xsi:type="dcterms:W3CDTF">2020-04-14T18:10:42Z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-356939030</vt:i4>
  </property>
  <property fmtid="{D5CDD505-2E9C-101B-9397-08002B2CF9AE}" pid="3" name="_EmailSubject">
    <vt:lpwstr>KONKURS LEKCJA Z PLUSEM Bożena Salamaga</vt:lpwstr>
  </property>
  <property fmtid="{D5CDD505-2E9C-101B-9397-08002B2CF9AE}" pid="4" name="_AuthorEmail">
    <vt:lpwstr>michalo@gwo.pl</vt:lpwstr>
  </property>
  <property fmtid="{D5CDD505-2E9C-101B-9397-08002B2CF9AE}" pid="5" name="_AuthorEmailDisplayName">
    <vt:lpwstr>MICHAL</vt:lpwstr>
  </property>
  <property fmtid="{D5CDD505-2E9C-101B-9397-08002B2CF9AE}" pid="6" name="_ReviewingToolsShownOnce">
    <vt:lpwstr/>
  </property>
</Properties>
</file>